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0" yWindow="32760" windowWidth="25200" windowHeight="11775" activeTab="4"/>
  </bookViews>
  <sheets>
    <sheet name="FY 07" sheetId="1" r:id="rId1"/>
    <sheet name="FY 09" sheetId="2" r:id="rId2"/>
    <sheet name="FY 10" sheetId="3" r:id="rId3"/>
    <sheet name="FY 11" sheetId="4" r:id="rId4"/>
    <sheet name="FY 12" sheetId="5" r:id="rId5"/>
    <sheet name="Sheet2" sheetId="6" r:id="rId6"/>
    <sheet name="Sheet3" sheetId="7" r:id="rId7"/>
  </sheets>
  <definedNames>
    <definedName name="_xlnm.Print_Area" localSheetId="0">'FY 07'!$A$1:$J$79</definedName>
    <definedName name="_xlnm.Print_Area" localSheetId="1">'FY 09'!$A$1:$J$77</definedName>
    <definedName name="_xlnm.Print_Area" localSheetId="2">'FY 10'!$A$1:$J$80</definedName>
    <definedName name="_xlnm.Print_Area" localSheetId="3">'FY 11'!$A$1:$J$79</definedName>
    <definedName name="_xlnm.Print_Area" localSheetId="4">'FY 12'!$A$1:$J$79</definedName>
  </definedNames>
  <calcPr fullCalcOnLoad="1"/>
</workbook>
</file>

<file path=xl/sharedStrings.xml><?xml version="1.0" encoding="utf-8"?>
<sst xmlns="http://schemas.openxmlformats.org/spreadsheetml/2006/main" count="343" uniqueCount="76">
  <si>
    <t>Executive</t>
  </si>
  <si>
    <t>Financial Administration</t>
  </si>
  <si>
    <t>Revaluation of Property</t>
  </si>
  <si>
    <t>Legal Expenses</t>
  </si>
  <si>
    <t>Personnel Administration</t>
  </si>
  <si>
    <t>General Govn't Buildings</t>
  </si>
  <si>
    <t>Cemeteries</t>
  </si>
  <si>
    <t>Insurance</t>
  </si>
  <si>
    <t xml:space="preserve">     General Government</t>
  </si>
  <si>
    <t xml:space="preserve">     Public Safety</t>
  </si>
  <si>
    <t>Fire Department</t>
  </si>
  <si>
    <t>Emergency Management</t>
  </si>
  <si>
    <t>Highways &amp; Streets</t>
  </si>
  <si>
    <t xml:space="preserve">     Highways &amp; Streets</t>
  </si>
  <si>
    <t>Street Lighting</t>
  </si>
  <si>
    <t xml:space="preserve">     Sanitation</t>
  </si>
  <si>
    <t>Health Agencies &amp; Hosp &amp; Oth</t>
  </si>
  <si>
    <t xml:space="preserve">     Culture &amp; Recreation</t>
  </si>
  <si>
    <t>Library</t>
  </si>
  <si>
    <t xml:space="preserve">     Conservation</t>
  </si>
  <si>
    <t xml:space="preserve">     Debt Service</t>
  </si>
  <si>
    <t>Princ - LT Bonds &amp; Notes</t>
  </si>
  <si>
    <t>Int - LT Bonds &amp; Notes</t>
  </si>
  <si>
    <t>Int on Tax Anticipation Notes</t>
  </si>
  <si>
    <t>Operating Budget</t>
  </si>
  <si>
    <t>Land</t>
  </si>
  <si>
    <t xml:space="preserve">     Capital Outlay</t>
  </si>
  <si>
    <t>Machinery, Vehicles &amp; Equip</t>
  </si>
  <si>
    <t>Buildings</t>
  </si>
  <si>
    <t xml:space="preserve">     Transfers Out</t>
  </si>
  <si>
    <t>To Capital Reserve Funds</t>
  </si>
  <si>
    <t>Non-CRF Facilities Repair</t>
  </si>
  <si>
    <t>Other</t>
  </si>
  <si>
    <t>Actual</t>
  </si>
  <si>
    <t>Appropriated</t>
  </si>
  <si>
    <t>YTD</t>
  </si>
  <si>
    <t xml:space="preserve">        Town of Sanbornton</t>
  </si>
  <si>
    <t xml:space="preserve">   Summary Expenditure Report</t>
  </si>
  <si>
    <t>Percent</t>
  </si>
  <si>
    <t>Expended</t>
  </si>
  <si>
    <t>Police Department</t>
  </si>
  <si>
    <t>Planning Board</t>
  </si>
  <si>
    <t>Election &amp; Registration</t>
  </si>
  <si>
    <t>Town Clerk/Tax Collection</t>
  </si>
  <si>
    <t>Zoning Board</t>
  </si>
  <si>
    <t>Other General Govn't</t>
  </si>
  <si>
    <t>Other (E911 &amp; Forest Fire Cont)</t>
  </si>
  <si>
    <t>Town Bridges</t>
  </si>
  <si>
    <t>Transfer Station</t>
  </si>
  <si>
    <t>Landfill</t>
  </si>
  <si>
    <t>Wastewater</t>
  </si>
  <si>
    <t>Enforcement</t>
  </si>
  <si>
    <t xml:space="preserve">     Health &amp; Enforcement</t>
  </si>
  <si>
    <t>General Assistance</t>
  </si>
  <si>
    <t>Recreation</t>
  </si>
  <si>
    <t>Patriotic Purposes</t>
  </si>
  <si>
    <t>Operating &amp; Capital Budget</t>
  </si>
  <si>
    <t>2007-08</t>
  </si>
  <si>
    <t>For the Eighteen Months Ending June 30, 2008</t>
  </si>
  <si>
    <t>2008-09</t>
  </si>
  <si>
    <t>2009-10</t>
  </si>
  <si>
    <t>For the Twelve Months Ending June 30, 2009</t>
  </si>
  <si>
    <t>PRELIMINARY @ 8/5/09</t>
  </si>
  <si>
    <t>Y Project State Aid Reconstruction</t>
  </si>
  <si>
    <t>Maple Circle/Dr True/Gray Road</t>
  </si>
  <si>
    <t>Shute Hill</t>
  </si>
  <si>
    <t>Town Roads, BlackBrook, Milfoil</t>
  </si>
  <si>
    <t>For the Twelve Months Ending June 30, 2010</t>
  </si>
  <si>
    <t>2010-11</t>
  </si>
  <si>
    <t>New Highway Building</t>
  </si>
  <si>
    <t>Town Roads, Milfoil, Other</t>
  </si>
  <si>
    <t>PRELIMINARY</t>
  </si>
  <si>
    <t>For the Twelve Months Ending June 30, 2011</t>
  </si>
  <si>
    <t>Town Roads, Other</t>
  </si>
  <si>
    <t>New Town office/Police bldg</t>
  </si>
  <si>
    <t>2022-2023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</si>
</sst>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;\(#,##0\)"/>
    <numFmt numFmtId="167" formatCode="[$-409]dddd\,\ mmmm\ dd\,\ yyyy"/>
    <numFmt numFmtId="168" formatCode="m/d/yy;@"/>
    <numFmt numFmtId="169" formatCode="[$-409]h:mm:ss\ AM/PM"/>
  </numFmts>
  <fonts count="41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1" fillId="0" borderId="10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9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Alignment="1">
      <alignment/>
    </xf>
    <xf numFmtId="168" fontId="5" fillId="0" borderId="0" xfId="0" applyNumberFormat="1" applyFont="1" applyAlignment="1">
      <alignment/>
    </xf>
    <xf numFmtId="166" fontId="6" fillId="0" borderId="0" xfId="0" applyNumberFormat="1" applyFont="1" applyAlignment="1">
      <alignment horizontal="left"/>
    </xf>
    <xf numFmtId="14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386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5" name="Rectangle 6"/>
        <xdr:cNvSpPr>
          <a:spLocks/>
        </xdr:cNvSpPr>
      </xdr:nvSpPr>
      <xdr:spPr>
        <a:xfrm>
          <a:off x="4038600" y="15878175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47148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7148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7148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47148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47148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0480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0</xdr:colOff>
      <xdr:row>79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0480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30480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5029200" y="1207770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10</xdr:col>
      <xdr:colOff>0</xdr:colOff>
      <xdr:row>79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5029200" y="1567815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38600" y="121729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38600" y="153733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14875" y="121729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14875" y="153733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038600" y="15573375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14875" y="15573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14875" y="15573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14875" y="121729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76</xdr:row>
      <xdr:rowOff>0</xdr:rowOff>
    </xdr:from>
    <xdr:to>
      <xdr:col>8</xdr:col>
      <xdr:colOff>0</xdr:colOff>
      <xdr:row>77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14875" y="153733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0</xdr:rowOff>
    </xdr:from>
    <xdr:to>
      <xdr:col>8</xdr:col>
      <xdr:colOff>0</xdr:colOff>
      <xdr:row>77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14875" y="155733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48000" y="121729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76</xdr:row>
      <xdr:rowOff>0</xdr:rowOff>
    </xdr:from>
    <xdr:to>
      <xdr:col>6</xdr:col>
      <xdr:colOff>0</xdr:colOff>
      <xdr:row>77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48000" y="153733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48000" y="121729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29200" y="1217295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76</xdr:row>
      <xdr:rowOff>0</xdr:rowOff>
    </xdr:from>
    <xdr:to>
      <xdr:col>10</xdr:col>
      <xdr:colOff>0</xdr:colOff>
      <xdr:row>77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29200" y="15373350"/>
          <a:ext cx="6096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8</xdr:col>
      <xdr:colOff>0</xdr:colOff>
      <xdr:row>80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15878175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80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91075" y="1587817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16078200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91075" y="16078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91075" y="16078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80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91075" y="1587817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80</xdr:row>
      <xdr:rowOff>0</xdr:rowOff>
    </xdr:from>
    <xdr:to>
      <xdr:col>8</xdr:col>
      <xdr:colOff>0</xdr:colOff>
      <xdr:row>80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91075" y="160782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79</xdr:row>
      <xdr:rowOff>0</xdr:rowOff>
    </xdr:from>
    <xdr:to>
      <xdr:col>6</xdr:col>
      <xdr:colOff>0</xdr:colOff>
      <xdr:row>80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24200" y="15878175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05400" y="12077700"/>
          <a:ext cx="657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79</xdr:row>
      <xdr:rowOff>0</xdr:rowOff>
    </xdr:from>
    <xdr:to>
      <xdr:col>10</xdr:col>
      <xdr:colOff>0</xdr:colOff>
      <xdr:row>80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05400" y="15878175"/>
          <a:ext cx="6572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148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1148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910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14800" y="15878175"/>
          <a:ext cx="676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7910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7910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791075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791075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791075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0</xdr:colOff>
      <xdr:row>79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24200" y="1567815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6</xdr:col>
      <xdr:colOff>0</xdr:colOff>
      <xdr:row>61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124200" y="12077700"/>
          <a:ext cx="6762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0</xdr:rowOff>
    </xdr:from>
    <xdr:to>
      <xdr:col>10</xdr:col>
      <xdr:colOff>0</xdr:colOff>
      <xdr:row>61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105400" y="12077700"/>
          <a:ext cx="752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10</xdr:col>
      <xdr:colOff>0</xdr:colOff>
      <xdr:row>79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105400" y="15678150"/>
          <a:ext cx="752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80</xdr:row>
      <xdr:rowOff>123825</xdr:rowOff>
    </xdr:from>
    <xdr:to>
      <xdr:col>7</xdr:col>
      <xdr:colOff>285750</xdr:colOff>
      <xdr:row>81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4210050" y="16202025"/>
          <a:ext cx="75247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60</xdr:row>
      <xdr:rowOff>0</xdr:rowOff>
    </xdr:from>
    <xdr:to>
      <xdr:col>8</xdr:col>
      <xdr:colOff>0</xdr:colOff>
      <xdr:row>61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429250" y="1207770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429250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4" name="Rectangle 6"/>
        <xdr:cNvSpPr>
          <a:spLocks/>
        </xdr:cNvSpPr>
      </xdr:nvSpPr>
      <xdr:spPr>
        <a:xfrm>
          <a:off x="5429250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5" name="Rectangle 7"/>
        <xdr:cNvSpPr>
          <a:spLocks/>
        </xdr:cNvSpPr>
      </xdr:nvSpPr>
      <xdr:spPr>
        <a:xfrm>
          <a:off x="5429250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704850</xdr:colOff>
      <xdr:row>60</xdr:row>
      <xdr:rowOff>123825</xdr:rowOff>
    </xdr:from>
    <xdr:to>
      <xdr:col>7</xdr:col>
      <xdr:colOff>704850</xdr:colOff>
      <xdr:row>61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5381625" y="12201525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79</xdr:row>
      <xdr:rowOff>0</xdr:rowOff>
    </xdr:to>
    <xdr:sp>
      <xdr:nvSpPr>
        <xdr:cNvPr id="7" name="Rectangle 9"/>
        <xdr:cNvSpPr>
          <a:spLocks/>
        </xdr:cNvSpPr>
      </xdr:nvSpPr>
      <xdr:spPr>
        <a:xfrm>
          <a:off x="5429250" y="15678150"/>
          <a:ext cx="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79</xdr:row>
      <xdr:rowOff>0</xdr:rowOff>
    </xdr:from>
    <xdr:to>
      <xdr:col>8</xdr:col>
      <xdr:colOff>0</xdr:colOff>
      <xdr:row>79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5429250" y="158781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1"/>
  <sheetViews>
    <sheetView zoomScalePageLayoutView="0" workbookViewId="0" topLeftCell="A1">
      <selection activeCell="C85" sqref="C85"/>
    </sheetView>
  </sheetViews>
  <sheetFormatPr defaultColWidth="9.140625" defaultRowHeight="12.75"/>
  <cols>
    <col min="1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6384" width="9.140625" style="1" customWidth="1"/>
  </cols>
  <sheetData>
    <row r="1" ht="20.25">
      <c r="C1" s="5" t="s">
        <v>36</v>
      </c>
    </row>
    <row r="2" ht="20.25">
      <c r="C2" s="5" t="s">
        <v>37</v>
      </c>
    </row>
    <row r="3" ht="15.75">
      <c r="C3" s="1" t="s">
        <v>58</v>
      </c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57</v>
      </c>
      <c r="G7" s="6"/>
      <c r="H7" s="8" t="s">
        <v>57</v>
      </c>
      <c r="J7" s="8" t="s">
        <v>39</v>
      </c>
    </row>
    <row r="8" spans="2:10" ht="15.75">
      <c r="B8" s="1" t="s">
        <v>0</v>
      </c>
      <c r="F8" s="3">
        <v>165893</v>
      </c>
      <c r="H8" s="3">
        <v>159598</v>
      </c>
      <c r="J8" s="9">
        <f>+F8/H8</f>
        <v>1.0394428501610296</v>
      </c>
    </row>
    <row r="9" spans="2:10" ht="15.75">
      <c r="B9" s="1" t="s">
        <v>42</v>
      </c>
      <c r="F9" s="3">
        <v>7915</v>
      </c>
      <c r="H9" s="3">
        <v>11525</v>
      </c>
      <c r="J9" s="9">
        <f aca="true" t="shared" si="0" ref="J9:J21">+F9/H9</f>
        <v>0.6867678958785249</v>
      </c>
    </row>
    <row r="10" spans="2:10" ht="15.75">
      <c r="B10" s="1" t="s">
        <v>1</v>
      </c>
      <c r="F10" s="3">
        <v>143748</v>
      </c>
      <c r="H10" s="3">
        <v>167545</v>
      </c>
      <c r="J10" s="9">
        <f t="shared" si="0"/>
        <v>0.8579665164582649</v>
      </c>
    </row>
    <row r="11" spans="2:10" ht="15.75">
      <c r="B11" s="1" t="s">
        <v>43</v>
      </c>
      <c r="F11" s="3">
        <v>138294</v>
      </c>
      <c r="H11" s="3">
        <v>144122</v>
      </c>
      <c r="J11" s="9">
        <f t="shared" si="0"/>
        <v>0.9595620377180444</v>
      </c>
    </row>
    <row r="12" spans="2:10" ht="15.75">
      <c r="B12" s="1" t="s">
        <v>2</v>
      </c>
      <c r="F12" s="3">
        <v>48712</v>
      </c>
      <c r="H12" s="3">
        <v>128750</v>
      </c>
      <c r="J12" s="9">
        <f t="shared" si="0"/>
        <v>0.37834563106796115</v>
      </c>
    </row>
    <row r="13" spans="2:10" ht="15.75">
      <c r="B13" s="1" t="s">
        <v>3</v>
      </c>
      <c r="F13" s="3">
        <v>68708</v>
      </c>
      <c r="H13" s="3">
        <v>62500</v>
      </c>
      <c r="J13" s="9">
        <f t="shared" si="0"/>
        <v>1.099328</v>
      </c>
    </row>
    <row r="14" spans="2:10" ht="15.75">
      <c r="B14" s="1" t="s">
        <v>4</v>
      </c>
      <c r="F14" s="3">
        <v>539965</v>
      </c>
      <c r="H14" s="3">
        <v>596583</v>
      </c>
      <c r="J14" s="9">
        <f t="shared" si="0"/>
        <v>0.9050961894656737</v>
      </c>
    </row>
    <row r="15" spans="2:10" ht="15.75">
      <c r="B15" s="1" t="s">
        <v>41</v>
      </c>
      <c r="F15" s="3">
        <v>52263</v>
      </c>
      <c r="H15" s="3">
        <v>57155</v>
      </c>
      <c r="J15" s="9">
        <f t="shared" si="0"/>
        <v>0.9144081882599947</v>
      </c>
    </row>
    <row r="16" spans="2:10" ht="15.75">
      <c r="B16" s="1" t="s">
        <v>44</v>
      </c>
      <c r="F16" s="3">
        <v>2709</v>
      </c>
      <c r="H16" s="3">
        <v>4088</v>
      </c>
      <c r="J16" s="9">
        <f t="shared" si="0"/>
        <v>0.6626712328767124</v>
      </c>
    </row>
    <row r="17" spans="2:10" ht="15.75">
      <c r="B17" s="1" t="s">
        <v>5</v>
      </c>
      <c r="F17" s="3">
        <v>130616</v>
      </c>
      <c r="H17" s="3">
        <v>128987</v>
      </c>
      <c r="J17" s="9">
        <f t="shared" si="0"/>
        <v>1.0126291796847744</v>
      </c>
    </row>
    <row r="18" spans="2:10" ht="15.75">
      <c r="B18" s="1" t="s">
        <v>6</v>
      </c>
      <c r="F18" s="3">
        <v>9595</v>
      </c>
      <c r="H18" s="3">
        <v>10000</v>
      </c>
      <c r="J18" s="9">
        <f t="shared" si="0"/>
        <v>0.9595</v>
      </c>
    </row>
    <row r="19" spans="2:10" ht="15.75">
      <c r="B19" s="1" t="s">
        <v>7</v>
      </c>
      <c r="F19" s="3">
        <v>62713</v>
      </c>
      <c r="H19" s="3">
        <v>69700</v>
      </c>
      <c r="J19" s="9">
        <f t="shared" si="0"/>
        <v>0.8997560975609756</v>
      </c>
    </row>
    <row r="20" spans="2:10" ht="15.75">
      <c r="B20" s="1" t="s">
        <v>45</v>
      </c>
      <c r="F20" s="3">
        <v>2633</v>
      </c>
      <c r="H20" s="3">
        <v>9502</v>
      </c>
      <c r="J20" s="9">
        <f t="shared" si="0"/>
        <v>0.27709955798779207</v>
      </c>
    </row>
    <row r="21" spans="2:10" ht="15.75">
      <c r="B21" s="1" t="s">
        <v>8</v>
      </c>
      <c r="F21" s="4">
        <f>SUM(F8:F20)</f>
        <v>1373764</v>
      </c>
      <c r="H21" s="4">
        <f>SUM(H8:H20)</f>
        <v>1550055</v>
      </c>
      <c r="J21" s="10">
        <f t="shared" si="0"/>
        <v>0.8862679066226682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611113</v>
      </c>
      <c r="H24" s="3">
        <v>607099</v>
      </c>
      <c r="J24" s="9">
        <f>+F24/H24</f>
        <v>1.006611771720922</v>
      </c>
    </row>
    <row r="25" spans="2:10" ht="15.75">
      <c r="B25" s="1" t="s">
        <v>10</v>
      </c>
      <c r="F25" s="3">
        <v>299628</v>
      </c>
      <c r="H25" s="3">
        <v>370530</v>
      </c>
      <c r="J25" s="9">
        <f>+F25/H25</f>
        <v>0.808647073111489</v>
      </c>
    </row>
    <row r="26" spans="2:10" ht="15.75">
      <c r="B26" s="1" t="s">
        <v>11</v>
      </c>
      <c r="F26" s="3">
        <v>2041</v>
      </c>
      <c r="H26" s="3">
        <v>4597</v>
      </c>
      <c r="J26" s="9">
        <f>+F26/H26</f>
        <v>0.443985207744181</v>
      </c>
    </row>
    <row r="27" spans="2:10" ht="15.75">
      <c r="B27" s="1" t="s">
        <v>46</v>
      </c>
      <c r="F27" s="3">
        <v>1946</v>
      </c>
      <c r="H27" s="3">
        <f>1436+3276</f>
        <v>4712</v>
      </c>
      <c r="J27" s="9">
        <f>+F27/H27</f>
        <v>0.4129881154499151</v>
      </c>
    </row>
    <row r="28" spans="2:10" ht="15.75">
      <c r="B28" s="1" t="s">
        <v>9</v>
      </c>
      <c r="F28" s="4">
        <f>SUM(F24:F27)</f>
        <v>914728</v>
      </c>
      <c r="H28" s="4">
        <f>SUM(H24:H27)</f>
        <v>986938</v>
      </c>
      <c r="J28" s="10">
        <f>+F28/H28</f>
        <v>0.9268343097540068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1215367</v>
      </c>
      <c r="H31" s="3">
        <v>1007639</v>
      </c>
      <c r="J31" s="9">
        <f>+F31/H31</f>
        <v>1.2061531957377594</v>
      </c>
    </row>
    <row r="32" spans="2:10" ht="15.75">
      <c r="B32" s="1" t="s">
        <v>47</v>
      </c>
      <c r="F32" s="3">
        <v>4380</v>
      </c>
      <c r="H32" s="3">
        <v>9350</v>
      </c>
      <c r="J32" s="9">
        <f>+F32/H32</f>
        <v>0.46844919786096256</v>
      </c>
    </row>
    <row r="33" spans="2:10" ht="15.75">
      <c r="B33" s="1" t="s">
        <v>14</v>
      </c>
      <c r="F33" s="3">
        <v>2844</v>
      </c>
      <c r="H33" s="3">
        <v>3455</v>
      </c>
      <c r="J33" s="9">
        <f>+F33/H33</f>
        <v>0.8231548480463097</v>
      </c>
    </row>
    <row r="34" spans="2:10" ht="15.75">
      <c r="B34" s="1" t="s">
        <v>13</v>
      </c>
      <c r="F34" s="4">
        <f>SUM(F31:F33)</f>
        <v>1222591</v>
      </c>
      <c r="H34" s="4">
        <f>SUM(H31:H33)</f>
        <v>1020444</v>
      </c>
      <c r="J34" s="10">
        <f>+F34/H34</f>
        <v>1.1980971028297487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275265</v>
      </c>
      <c r="H37" s="3">
        <v>310335</v>
      </c>
      <c r="J37" s="9">
        <f>+F37/H37</f>
        <v>0.886993088114457</v>
      </c>
    </row>
    <row r="38" spans="2:10" ht="15.75">
      <c r="B38" s="1" t="s">
        <v>49</v>
      </c>
      <c r="F38" s="3">
        <v>13767</v>
      </c>
      <c r="H38" s="3">
        <v>21950</v>
      </c>
      <c r="J38" s="9">
        <f>+F38/H38</f>
        <v>0.6271981776765376</v>
      </c>
    </row>
    <row r="39" spans="2:10" ht="15.75">
      <c r="B39" s="1" t="s">
        <v>50</v>
      </c>
      <c r="F39" s="3">
        <v>0</v>
      </c>
      <c r="H39" s="3">
        <v>57004</v>
      </c>
      <c r="J39" s="9">
        <f>+F39/H39</f>
        <v>0</v>
      </c>
    </row>
    <row r="40" spans="2:10" ht="15.75">
      <c r="B40" s="1" t="s">
        <v>15</v>
      </c>
      <c r="F40" s="4">
        <f>SUM(F37:F39)</f>
        <v>289032</v>
      </c>
      <c r="H40" s="4">
        <f>SUM(H37:H39)</f>
        <v>389289</v>
      </c>
      <c r="J40" s="10">
        <f>+F40/H40</f>
        <v>0.7424612562903139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4949</v>
      </c>
      <c r="H44" s="3">
        <v>9026</v>
      </c>
      <c r="J44" s="9">
        <f>+F44/H44</f>
        <v>0.5483048969643253</v>
      </c>
    </row>
    <row r="45" spans="2:10" ht="15.75">
      <c r="B45" s="1" t="s">
        <v>16</v>
      </c>
      <c r="F45" s="3">
        <v>64592</v>
      </c>
      <c r="H45" s="3">
        <v>75819</v>
      </c>
      <c r="J45" s="9">
        <f>+F45/H45</f>
        <v>0.8519236602962318</v>
      </c>
    </row>
    <row r="46" spans="2:10" ht="15.75">
      <c r="B46" s="1" t="s">
        <v>53</v>
      </c>
      <c r="F46" s="3">
        <v>51281</v>
      </c>
      <c r="H46" s="3">
        <v>51362</v>
      </c>
      <c r="J46" s="9">
        <f>+F46/H46</f>
        <v>0.9984229586075308</v>
      </c>
    </row>
    <row r="47" spans="2:10" ht="15.75">
      <c r="B47" s="1" t="s">
        <v>52</v>
      </c>
      <c r="F47" s="4">
        <f>SUM(F44:F46)</f>
        <v>120822</v>
      </c>
      <c r="H47" s="4">
        <f>SUM(H44:H46)</f>
        <v>136207</v>
      </c>
      <c r="J47" s="10">
        <f>+F47/H47</f>
        <v>0.8870469212301864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128029</v>
      </c>
      <c r="H50" s="3">
        <v>132430</v>
      </c>
      <c r="J50" s="9">
        <f aca="true" t="shared" si="1" ref="J50:J61">+F50/H50</f>
        <v>0.9667673487880389</v>
      </c>
    </row>
    <row r="51" spans="2:10" ht="15.75">
      <c r="B51" s="1" t="s">
        <v>18</v>
      </c>
      <c r="F51" s="3">
        <v>127735</v>
      </c>
      <c r="H51" s="3">
        <v>152807</v>
      </c>
      <c r="J51" s="9">
        <f t="shared" si="1"/>
        <v>0.8359237469487655</v>
      </c>
    </row>
    <row r="52" spans="2:10" ht="15.75">
      <c r="B52" s="1" t="s">
        <v>55</v>
      </c>
      <c r="F52" s="3">
        <v>2199</v>
      </c>
      <c r="H52" s="3">
        <v>2300</v>
      </c>
      <c r="J52" s="9">
        <f t="shared" si="1"/>
        <v>0.9560869565217391</v>
      </c>
    </row>
    <row r="53" spans="2:10" ht="15.75">
      <c r="B53" s="1" t="s">
        <v>17</v>
      </c>
      <c r="F53" s="4">
        <f>SUM(F50:F52)</f>
        <v>257963</v>
      </c>
      <c r="H53" s="4">
        <f>SUM(H50:H52)</f>
        <v>287537</v>
      </c>
      <c r="J53" s="10">
        <f t="shared" si="1"/>
        <v>0.897147149758118</v>
      </c>
    </row>
    <row r="54" spans="2:10" ht="15.75">
      <c r="B54" s="2" t="s">
        <v>19</v>
      </c>
      <c r="F54" s="4">
        <v>1584</v>
      </c>
      <c r="H54" s="4">
        <v>2990</v>
      </c>
      <c r="J54" s="10">
        <f t="shared" si="1"/>
        <v>0.5297658862876254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45000</v>
      </c>
      <c r="H56" s="3">
        <v>45000</v>
      </c>
      <c r="J56" s="9">
        <f t="shared" si="1"/>
        <v>1</v>
      </c>
    </row>
    <row r="57" spans="2:10" ht="15.75">
      <c r="B57" s="1" t="s">
        <v>22</v>
      </c>
      <c r="F57" s="3">
        <v>5591</v>
      </c>
      <c r="H57" s="3">
        <v>7800</v>
      </c>
      <c r="J57" s="9">
        <f t="shared" si="1"/>
        <v>0.7167948717948718</v>
      </c>
    </row>
    <row r="58" spans="2:10" ht="15.75">
      <c r="B58" s="1" t="s">
        <v>23</v>
      </c>
      <c r="F58" s="3">
        <v>0</v>
      </c>
      <c r="H58" s="3">
        <v>12000</v>
      </c>
      <c r="J58" s="9">
        <f t="shared" si="1"/>
        <v>0</v>
      </c>
    </row>
    <row r="59" spans="2:10" ht="15.75">
      <c r="B59" s="1" t="s">
        <v>20</v>
      </c>
      <c r="F59" s="4">
        <f>SUM(F56:F58)</f>
        <v>50591</v>
      </c>
      <c r="H59" s="4">
        <f>SUM(H56:H58)</f>
        <v>64800</v>
      </c>
      <c r="J59" s="10">
        <f t="shared" si="1"/>
        <v>0.7807253086419753</v>
      </c>
    </row>
    <row r="60" spans="6:8" ht="15.75">
      <c r="F60" s="3"/>
      <c r="H60" s="3"/>
    </row>
    <row r="61" spans="2:10" ht="15.75">
      <c r="B61" s="1" t="s">
        <v>24</v>
      </c>
      <c r="F61" s="3">
        <f>+F21+F28+F34+F40+F47+F53+F54+F59</f>
        <v>4231075</v>
      </c>
      <c r="H61" s="3">
        <f>+H21+H28+H34+H40+H47+H53+H54+H59</f>
        <v>4438260</v>
      </c>
      <c r="J61" s="10">
        <f t="shared" si="1"/>
        <v>0.9533184175780599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25</v>
      </c>
      <c r="F68" s="3">
        <v>56010</v>
      </c>
      <c r="H68" s="3">
        <v>49500</v>
      </c>
      <c r="J68" s="9">
        <f>+F68/H68</f>
        <v>1.1315151515151516</v>
      </c>
    </row>
    <row r="69" spans="2:10" ht="15.75">
      <c r="B69" s="1" t="s">
        <v>27</v>
      </c>
      <c r="F69" s="3">
        <v>194293</v>
      </c>
      <c r="H69" s="3">
        <v>235238</v>
      </c>
      <c r="J69" s="9">
        <f>+F69/H69</f>
        <v>0.8259422372235778</v>
      </c>
    </row>
    <row r="70" spans="2:10" ht="15.75">
      <c r="B70" s="1" t="s">
        <v>28</v>
      </c>
      <c r="F70" s="3">
        <v>90575</v>
      </c>
      <c r="H70" s="3">
        <v>92500</v>
      </c>
      <c r="J70" s="9">
        <f>+F70/H70</f>
        <v>0.9791891891891892</v>
      </c>
    </row>
    <row r="71" spans="2:10" ht="15.75">
      <c r="B71" s="1" t="s">
        <v>32</v>
      </c>
      <c r="F71" s="3">
        <v>208276</v>
      </c>
      <c r="H71" s="3">
        <v>490000</v>
      </c>
      <c r="J71" s="9">
        <f>+F71/H71</f>
        <v>0.42505306122448977</v>
      </c>
    </row>
    <row r="72" spans="2:10" ht="15.75">
      <c r="B72" s="1" t="s">
        <v>26</v>
      </c>
      <c r="F72" s="4">
        <f>SUM(F68:F71)</f>
        <v>549154</v>
      </c>
      <c r="H72" s="4">
        <f>SUM(H68:H71)</f>
        <v>867238</v>
      </c>
      <c r="J72" s="10">
        <f>+F72/H72</f>
        <v>0.6332217914805394</v>
      </c>
    </row>
    <row r="73" spans="6:8" ht="15.75">
      <c r="F73" s="3"/>
      <c r="H73" s="3"/>
    </row>
    <row r="74" spans="2:8" ht="15.75">
      <c r="B74" s="2" t="s">
        <v>29</v>
      </c>
      <c r="F74" s="3"/>
      <c r="H74" s="3"/>
    </row>
    <row r="75" spans="2:10" ht="15.75">
      <c r="B75" s="1" t="s">
        <v>31</v>
      </c>
      <c r="F75" s="3">
        <v>5000</v>
      </c>
      <c r="H75" s="3">
        <v>5000</v>
      </c>
      <c r="J75" s="9">
        <f>+F75/H75</f>
        <v>1</v>
      </c>
    </row>
    <row r="76" spans="2:10" ht="15.75">
      <c r="B76" s="1" t="s">
        <v>30</v>
      </c>
      <c r="F76" s="3">
        <v>65000</v>
      </c>
      <c r="H76" s="3">
        <v>65000</v>
      </c>
      <c r="J76" s="9">
        <f>+F76/H76</f>
        <v>1</v>
      </c>
    </row>
    <row r="77" spans="2:10" ht="15.75">
      <c r="B77" s="1" t="s">
        <v>29</v>
      </c>
      <c r="F77" s="4">
        <f>SUM(F75:F76)</f>
        <v>70000</v>
      </c>
      <c r="H77" s="4">
        <f>SUM(H75:H76)</f>
        <v>70000</v>
      </c>
      <c r="J77" s="10">
        <f>+F77/H77</f>
        <v>1</v>
      </c>
    </row>
    <row r="78" spans="6:8" ht="15.75">
      <c r="F78" s="3"/>
      <c r="H78" s="3"/>
    </row>
    <row r="79" spans="2:10" ht="15.75">
      <c r="B79" s="1" t="s">
        <v>56</v>
      </c>
      <c r="F79" s="3">
        <f>+F61+F72+F77</f>
        <v>4850229</v>
      </c>
      <c r="H79" s="3">
        <f>+H61+H72+H77</f>
        <v>5375498</v>
      </c>
      <c r="J79" s="10">
        <f>+F79/H79</f>
        <v>0.9022845883302347</v>
      </c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F81" sqref="F81"/>
    </sheetView>
  </sheetViews>
  <sheetFormatPr defaultColWidth="9.140625" defaultRowHeight="12.75"/>
  <cols>
    <col min="1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6384" width="9.140625" style="1" customWidth="1"/>
  </cols>
  <sheetData>
    <row r="1" ht="20.25">
      <c r="C1" s="5" t="s">
        <v>36</v>
      </c>
    </row>
    <row r="2" ht="20.25">
      <c r="C2" s="5" t="s">
        <v>37</v>
      </c>
    </row>
    <row r="3" ht="16.5" thickBot="1">
      <c r="C3" s="1" t="s">
        <v>61</v>
      </c>
    </row>
    <row r="4" spans="1:4" ht="19.5" thickBot="1">
      <c r="A4" s="11" t="s">
        <v>62</v>
      </c>
      <c r="B4" s="12"/>
      <c r="C4" s="13"/>
      <c r="D4" s="14"/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59</v>
      </c>
      <c r="G7" s="6"/>
      <c r="H7" s="8" t="s">
        <v>59</v>
      </c>
      <c r="J7" s="8" t="s">
        <v>39</v>
      </c>
    </row>
    <row r="8" spans="2:10" ht="15.75">
      <c r="B8" s="1" t="s">
        <v>0</v>
      </c>
      <c r="F8" s="3">
        <v>113954</v>
      </c>
      <c r="H8" s="3">
        <v>107738</v>
      </c>
      <c r="J8" s="9">
        <f aca="true" t="shared" si="0" ref="J8:J21">+F8/H8</f>
        <v>1.0576955206148249</v>
      </c>
    </row>
    <row r="9" spans="2:10" ht="15.75">
      <c r="B9" s="1" t="s">
        <v>42</v>
      </c>
      <c r="F9" s="3">
        <v>7444</v>
      </c>
      <c r="H9" s="3">
        <v>8917</v>
      </c>
      <c r="J9" s="9">
        <f t="shared" si="0"/>
        <v>0.8348099136480879</v>
      </c>
    </row>
    <row r="10" spans="2:10" ht="15.75">
      <c r="B10" s="1" t="s">
        <v>1</v>
      </c>
      <c r="F10" s="3">
        <v>106799</v>
      </c>
      <c r="H10" s="3">
        <v>104771</v>
      </c>
      <c r="J10" s="9">
        <f t="shared" si="0"/>
        <v>1.0193565013219308</v>
      </c>
    </row>
    <row r="11" spans="2:10" ht="15.75">
      <c r="B11" s="1" t="s">
        <v>43</v>
      </c>
      <c r="F11" s="3">
        <v>111042</v>
      </c>
      <c r="H11" s="3">
        <v>109702</v>
      </c>
      <c r="J11" s="9">
        <f t="shared" si="0"/>
        <v>1.0122149094820514</v>
      </c>
    </row>
    <row r="12" spans="2:10" ht="15.75">
      <c r="B12" s="1" t="s">
        <v>2</v>
      </c>
      <c r="F12" s="3">
        <v>42634</v>
      </c>
      <c r="H12" s="3">
        <v>38550</v>
      </c>
      <c r="J12" s="9">
        <f t="shared" si="0"/>
        <v>1.105940337224384</v>
      </c>
    </row>
    <row r="13" spans="2:10" ht="15.75">
      <c r="B13" s="1" t="s">
        <v>3</v>
      </c>
      <c r="F13" s="3">
        <v>20679</v>
      </c>
      <c r="H13" s="3">
        <v>40000</v>
      </c>
      <c r="J13" s="9">
        <f t="shared" si="0"/>
        <v>0.516975</v>
      </c>
    </row>
    <row r="14" spans="2:10" ht="15.75">
      <c r="B14" s="1" t="s">
        <v>4</v>
      </c>
      <c r="F14" s="3">
        <v>372175</v>
      </c>
      <c r="H14" s="3">
        <v>417783</v>
      </c>
      <c r="J14" s="9">
        <f t="shared" si="0"/>
        <v>0.8908332794776236</v>
      </c>
    </row>
    <row r="15" spans="2:10" ht="15.75">
      <c r="B15" s="1" t="s">
        <v>41</v>
      </c>
      <c r="F15" s="3">
        <v>33192</v>
      </c>
      <c r="H15" s="3">
        <v>41964</v>
      </c>
      <c r="J15" s="9">
        <f t="shared" si="0"/>
        <v>0.7909636831569917</v>
      </c>
    </row>
    <row r="16" spans="2:10" ht="15.75">
      <c r="B16" s="1" t="s">
        <v>44</v>
      </c>
      <c r="F16" s="3">
        <v>2091</v>
      </c>
      <c r="H16" s="3">
        <v>2766</v>
      </c>
      <c r="J16" s="9">
        <f t="shared" si="0"/>
        <v>0.7559652928416486</v>
      </c>
    </row>
    <row r="17" spans="2:10" ht="15.75">
      <c r="B17" s="1" t="s">
        <v>5</v>
      </c>
      <c r="F17" s="3">
        <v>85544</v>
      </c>
      <c r="H17" s="3">
        <v>79141</v>
      </c>
      <c r="J17" s="9">
        <f t="shared" si="0"/>
        <v>1.0809062306516217</v>
      </c>
    </row>
    <row r="18" spans="2:10" ht="15.75">
      <c r="B18" s="1" t="s">
        <v>6</v>
      </c>
      <c r="F18" s="3">
        <v>4961</v>
      </c>
      <c r="H18" s="3">
        <v>5000</v>
      </c>
      <c r="J18" s="9">
        <f t="shared" si="0"/>
        <v>0.9922</v>
      </c>
    </row>
    <row r="19" spans="2:10" ht="15.75">
      <c r="B19" s="1" t="s">
        <v>7</v>
      </c>
      <c r="F19" s="3">
        <v>42977</v>
      </c>
      <c r="H19" s="3">
        <v>47000</v>
      </c>
      <c r="J19" s="9">
        <f t="shared" si="0"/>
        <v>0.9144042553191489</v>
      </c>
    </row>
    <row r="20" spans="2:10" ht="15.75">
      <c r="B20" s="1" t="s">
        <v>45</v>
      </c>
      <c r="F20" s="3">
        <v>1686</v>
      </c>
      <c r="H20" s="3">
        <v>6333</v>
      </c>
      <c r="J20" s="9">
        <f t="shared" si="0"/>
        <v>0.266224538133586</v>
      </c>
    </row>
    <row r="21" spans="2:10" ht="15.75">
      <c r="B21" s="1" t="s">
        <v>8</v>
      </c>
      <c r="F21" s="4">
        <f>SUM(F8:F20)</f>
        <v>945178</v>
      </c>
      <c r="H21" s="4">
        <f>SUM(H8:H20)</f>
        <v>1009665</v>
      </c>
      <c r="J21" s="10">
        <f t="shared" si="0"/>
        <v>0.936130300644273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396413</v>
      </c>
      <c r="H24" s="3">
        <v>427937</v>
      </c>
      <c r="J24" s="9">
        <f>+F24/H24</f>
        <v>0.9263349511727194</v>
      </c>
    </row>
    <row r="25" spans="2:10" ht="15.75">
      <c r="B25" s="1" t="s">
        <v>10</v>
      </c>
      <c r="F25" s="3">
        <v>285104</v>
      </c>
      <c r="H25" s="3">
        <v>310051</v>
      </c>
      <c r="J25" s="9">
        <f>+F25/H25</f>
        <v>0.9195390435767019</v>
      </c>
    </row>
    <row r="26" spans="2:10" ht="15.75">
      <c r="B26" s="1" t="s">
        <v>11</v>
      </c>
      <c r="F26" s="3">
        <v>842</v>
      </c>
      <c r="H26" s="3">
        <v>3116</v>
      </c>
      <c r="J26" s="9">
        <f>+F26/H26</f>
        <v>0.2702182284980745</v>
      </c>
    </row>
    <row r="27" spans="2:10" ht="15.75">
      <c r="B27" s="1" t="s">
        <v>46</v>
      </c>
      <c r="F27" s="3">
        <v>486</v>
      </c>
      <c r="H27" s="3">
        <v>3180</v>
      </c>
      <c r="J27" s="9">
        <f>+F27/H27</f>
        <v>0.15283018867924528</v>
      </c>
    </row>
    <row r="28" spans="2:10" ht="15.75">
      <c r="B28" s="1" t="s">
        <v>9</v>
      </c>
      <c r="F28" s="4">
        <f>SUM(F24:F27)</f>
        <v>682845</v>
      </c>
      <c r="H28" s="4">
        <f>SUM(H24:H27)</f>
        <v>744284</v>
      </c>
      <c r="J28" s="10">
        <f>+F28/H28</f>
        <v>0.9174522091029769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692873</v>
      </c>
      <c r="H31" s="3">
        <v>664852</v>
      </c>
      <c r="J31" s="9">
        <f>+F31/H31</f>
        <v>1.0421462220163284</v>
      </c>
    </row>
    <row r="32" spans="2:10" ht="15.75">
      <c r="B32" s="1" t="s">
        <v>47</v>
      </c>
      <c r="F32" s="3">
        <v>0</v>
      </c>
      <c r="H32" s="3">
        <v>6600</v>
      </c>
      <c r="J32" s="9">
        <f>+F32/H32</f>
        <v>0</v>
      </c>
    </row>
    <row r="33" spans="2:10" ht="15.75">
      <c r="B33" s="1" t="s">
        <v>14</v>
      </c>
      <c r="F33" s="3">
        <v>2021</v>
      </c>
      <c r="H33" s="3">
        <v>2380</v>
      </c>
      <c r="J33" s="9">
        <f>+F33/H33</f>
        <v>0.8491596638655462</v>
      </c>
    </row>
    <row r="34" spans="2:10" ht="15.75">
      <c r="B34" s="1" t="s">
        <v>13</v>
      </c>
      <c r="F34" s="4">
        <f>SUM(F31:F33)</f>
        <v>694894</v>
      </c>
      <c r="H34" s="4">
        <f>SUM(H31:H33)</f>
        <v>673832</v>
      </c>
      <c r="J34" s="10">
        <f>+F34/H34</f>
        <v>1.031257049234824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198649</v>
      </c>
      <c r="H37" s="3">
        <v>191788</v>
      </c>
      <c r="J37" s="9">
        <f>+F37/H37</f>
        <v>1.0357738753206667</v>
      </c>
    </row>
    <row r="38" spans="2:10" ht="15.75">
      <c r="B38" s="1" t="s">
        <v>49</v>
      </c>
      <c r="F38" s="3">
        <v>10651</v>
      </c>
      <c r="H38" s="3">
        <v>13150</v>
      </c>
      <c r="J38" s="9">
        <f>+F38/H38</f>
        <v>0.8099619771863118</v>
      </c>
    </row>
    <row r="39" spans="2:10" ht="15.75">
      <c r="B39" s="1" t="s">
        <v>50</v>
      </c>
      <c r="F39" s="3">
        <v>35694</v>
      </c>
      <c r="H39" s="3">
        <v>38000</v>
      </c>
      <c r="J39" s="9">
        <f>+F39/H39</f>
        <v>0.9393157894736842</v>
      </c>
    </row>
    <row r="40" spans="2:10" ht="15.75">
      <c r="B40" s="1" t="s">
        <v>15</v>
      </c>
      <c r="F40" s="4">
        <f>SUM(F37:F39)</f>
        <v>244994</v>
      </c>
      <c r="H40" s="4">
        <f>SUM(H37:H39)</f>
        <v>242938</v>
      </c>
      <c r="J40" s="10">
        <f>+F40/H40</f>
        <v>1.00846306465024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7872</v>
      </c>
      <c r="H44" s="3">
        <v>6933</v>
      </c>
      <c r="J44" s="9">
        <f>+F44/H44</f>
        <v>1.1354392038078753</v>
      </c>
    </row>
    <row r="45" spans="2:10" ht="15.75">
      <c r="B45" s="1" t="s">
        <v>16</v>
      </c>
      <c r="F45" s="3">
        <v>46278</v>
      </c>
      <c r="H45" s="3">
        <v>52067</v>
      </c>
      <c r="J45" s="9">
        <f>+F45/H45</f>
        <v>0.8888163328019667</v>
      </c>
    </row>
    <row r="46" spans="2:10" ht="15.75">
      <c r="B46" s="1" t="s">
        <v>53</v>
      </c>
      <c r="F46" s="3">
        <v>63453</v>
      </c>
      <c r="H46" s="3">
        <v>54443</v>
      </c>
      <c r="J46" s="9">
        <f>+F46/H46</f>
        <v>1.1654941865804602</v>
      </c>
    </row>
    <row r="47" spans="2:10" ht="15.75">
      <c r="B47" s="1" t="s">
        <v>52</v>
      </c>
      <c r="F47" s="4">
        <f>SUM(F44:F46)</f>
        <v>117603</v>
      </c>
      <c r="H47" s="4">
        <f>SUM(H44:H46)</f>
        <v>113443</v>
      </c>
      <c r="J47" s="10">
        <f>+F47/H47</f>
        <v>1.036670398349832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102594</v>
      </c>
      <c r="H50" s="3">
        <v>102419</v>
      </c>
      <c r="J50" s="9">
        <f>+F50/H50</f>
        <v>1.0017086673371152</v>
      </c>
    </row>
    <row r="51" spans="2:10" ht="15.75">
      <c r="B51" s="1" t="s">
        <v>18</v>
      </c>
      <c r="F51" s="3">
        <v>110013</v>
      </c>
      <c r="H51" s="3">
        <v>110013</v>
      </c>
      <c r="J51" s="9">
        <f>+F51/H51</f>
        <v>1</v>
      </c>
    </row>
    <row r="52" spans="2:10" ht="15.75">
      <c r="B52" s="1" t="s">
        <v>55</v>
      </c>
      <c r="F52" s="3">
        <v>2449</v>
      </c>
      <c r="H52" s="3">
        <v>2400</v>
      </c>
      <c r="J52" s="9">
        <f>+F52/H52</f>
        <v>1.0204166666666667</v>
      </c>
    </row>
    <row r="53" spans="2:10" ht="15.75">
      <c r="B53" s="1" t="s">
        <v>17</v>
      </c>
      <c r="F53" s="4">
        <f>SUM(F50:F52)</f>
        <v>215056</v>
      </c>
      <c r="H53" s="4">
        <f>SUM(H50:H52)</f>
        <v>214832</v>
      </c>
      <c r="J53" s="10">
        <f>+F53/H53</f>
        <v>1.0010426752066732</v>
      </c>
    </row>
    <row r="54" spans="2:10" ht="15.75">
      <c r="B54" s="2" t="s">
        <v>19</v>
      </c>
      <c r="F54" s="4">
        <v>1146</v>
      </c>
      <c r="H54" s="4">
        <v>1734</v>
      </c>
      <c r="J54" s="10">
        <f>+F54/H54</f>
        <v>0.6608996539792388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126461</v>
      </c>
      <c r="H56" s="3">
        <v>140000</v>
      </c>
      <c r="J56" s="9">
        <f>+F56/H56</f>
        <v>0.9032928571428571</v>
      </c>
    </row>
    <row r="57" spans="2:10" ht="15.75">
      <c r="B57" s="1" t="s">
        <v>22</v>
      </c>
      <c r="F57" s="3">
        <v>35585</v>
      </c>
      <c r="H57" s="3">
        <v>38000</v>
      </c>
      <c r="J57" s="9">
        <f>+F57/H57</f>
        <v>0.9364473684210526</v>
      </c>
    </row>
    <row r="58" spans="2:10" ht="15.75">
      <c r="B58" s="1" t="s">
        <v>23</v>
      </c>
      <c r="F58" s="3">
        <v>0</v>
      </c>
      <c r="H58" s="3">
        <v>1</v>
      </c>
      <c r="J58" s="9">
        <f>+F58/H58</f>
        <v>0</v>
      </c>
    </row>
    <row r="59" spans="2:10" ht="15.75">
      <c r="B59" s="1" t="s">
        <v>20</v>
      </c>
      <c r="F59" s="4">
        <f>SUM(F56:F58)</f>
        <v>162046</v>
      </c>
      <c r="H59" s="4">
        <f>SUM(H56:H58)</f>
        <v>178001</v>
      </c>
      <c r="J59" s="10">
        <f>+F59/H59</f>
        <v>0.9103656721029657</v>
      </c>
    </row>
    <row r="60" spans="6:8" ht="15.75">
      <c r="F60" s="3"/>
      <c r="H60" s="3"/>
    </row>
    <row r="61" spans="2:10" ht="15.75">
      <c r="B61" s="1" t="s">
        <v>24</v>
      </c>
      <c r="F61" s="3">
        <f>+F21+F28+F34+F40+F47+F53+F54+F59</f>
        <v>3063762</v>
      </c>
      <c r="H61" s="3">
        <f>+H21+H28+H34+H40+H47+H53+H54+H59</f>
        <v>3178729</v>
      </c>
      <c r="J61" s="10">
        <f>+F61/H61</f>
        <v>0.9638323996792428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178198</v>
      </c>
      <c r="H68" s="3">
        <v>182000</v>
      </c>
      <c r="J68" s="9">
        <f>+F68/H68</f>
        <v>0.9791098901098901</v>
      </c>
    </row>
    <row r="69" spans="2:10" ht="15.75">
      <c r="B69" s="1" t="s">
        <v>32</v>
      </c>
      <c r="F69" s="3">
        <v>397046</v>
      </c>
      <c r="H69" s="3">
        <v>820000</v>
      </c>
      <c r="J69" s="9">
        <f>+F69/H69</f>
        <v>0.48420243902439025</v>
      </c>
    </row>
    <row r="70" spans="2:10" ht="15.75">
      <c r="B70" s="1" t="s">
        <v>26</v>
      </c>
      <c r="F70" s="4">
        <f>SUM(F68:F69)</f>
        <v>575244</v>
      </c>
      <c r="H70" s="4">
        <f>SUM(H68:H69)</f>
        <v>1002000</v>
      </c>
      <c r="J70" s="10">
        <f>+F70/H70</f>
        <v>0.5740958083832335</v>
      </c>
    </row>
    <row r="71" spans="6:8" ht="15.75">
      <c r="F71" s="3"/>
      <c r="H71" s="3"/>
    </row>
    <row r="72" spans="2:8" ht="15.75">
      <c r="B72" s="2" t="s">
        <v>29</v>
      </c>
      <c r="F72" s="3"/>
      <c r="H72" s="3"/>
    </row>
    <row r="73" spans="2:10" ht="15.75">
      <c r="B73" s="1" t="s">
        <v>31</v>
      </c>
      <c r="F73" s="3">
        <v>10000</v>
      </c>
      <c r="H73" s="3">
        <v>10000</v>
      </c>
      <c r="J73" s="9">
        <f>+F73/H73</f>
        <v>1</v>
      </c>
    </row>
    <row r="74" spans="2:10" ht="15.75">
      <c r="B74" s="1" t="s">
        <v>30</v>
      </c>
      <c r="F74" s="3">
        <v>30000</v>
      </c>
      <c r="H74" s="3">
        <v>30000</v>
      </c>
      <c r="J74" s="9">
        <f>+F74/H74</f>
        <v>1</v>
      </c>
    </row>
    <row r="75" spans="2:10" ht="15.75">
      <c r="B75" s="1" t="s">
        <v>29</v>
      </c>
      <c r="F75" s="4">
        <f>SUM(F73:F74)</f>
        <v>40000</v>
      </c>
      <c r="H75" s="4">
        <f>SUM(H73:H74)</f>
        <v>40000</v>
      </c>
      <c r="J75" s="10">
        <f>+F75/H75</f>
        <v>1</v>
      </c>
    </row>
    <row r="76" spans="6:8" ht="15.75">
      <c r="F76" s="3"/>
      <c r="H76" s="3"/>
    </row>
    <row r="77" spans="2:10" ht="15.75">
      <c r="B77" s="1" t="s">
        <v>56</v>
      </c>
      <c r="F77" s="3">
        <f>+F61+F70+F75</f>
        <v>3679006</v>
      </c>
      <c r="H77" s="3">
        <f>+H61+H70+H75</f>
        <v>4220729</v>
      </c>
      <c r="J77" s="10">
        <f>+F77/H77</f>
        <v>0.8716517928537938</v>
      </c>
    </row>
    <row r="78" ht="15.75">
      <c r="H78" s="3"/>
    </row>
    <row r="79" ht="15.75">
      <c r="H79" s="3"/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2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10.28125" style="1" customWidth="1"/>
    <col min="3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0" width="9.8515625" style="1" bestFit="1" customWidth="1"/>
    <col min="11" max="16384" width="9.140625" style="1" customWidth="1"/>
  </cols>
  <sheetData>
    <row r="1" spans="3:10" ht="20.25">
      <c r="C1" s="5" t="s">
        <v>36</v>
      </c>
      <c r="J1" s="18">
        <f ca="1">NOW()</f>
        <v>44895.59530613426</v>
      </c>
    </row>
    <row r="2" ht="20.25">
      <c r="C2" s="5" t="s">
        <v>37</v>
      </c>
    </row>
    <row r="3" ht="15.75">
      <c r="C3" s="1" t="s">
        <v>67</v>
      </c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60</v>
      </c>
      <c r="G7" s="6"/>
      <c r="H7" s="8" t="s">
        <v>60</v>
      </c>
      <c r="J7" s="8" t="s">
        <v>39</v>
      </c>
    </row>
    <row r="8" spans="2:10" ht="15.75">
      <c r="B8" s="1" t="s">
        <v>0</v>
      </c>
      <c r="F8" s="3">
        <v>107053</v>
      </c>
      <c r="H8" s="3">
        <v>108419</v>
      </c>
      <c r="J8" s="9">
        <f aca="true" t="shared" si="0" ref="J8:J21">+F8/H8</f>
        <v>0.9874007323439619</v>
      </c>
    </row>
    <row r="9" spans="2:10" ht="15.75">
      <c r="B9" s="1" t="s">
        <v>42</v>
      </c>
      <c r="F9" s="3">
        <v>3278</v>
      </c>
      <c r="H9" s="3">
        <v>6091</v>
      </c>
      <c r="J9" s="9">
        <f t="shared" si="0"/>
        <v>0.5381710720735512</v>
      </c>
    </row>
    <row r="10" spans="2:10" ht="15.75">
      <c r="B10" s="1" t="s">
        <v>1</v>
      </c>
      <c r="F10" s="3">
        <v>114293</v>
      </c>
      <c r="H10" s="3">
        <v>113616</v>
      </c>
      <c r="J10" s="9">
        <f t="shared" si="0"/>
        <v>1.0059586677932686</v>
      </c>
    </row>
    <row r="11" spans="2:10" ht="15.75">
      <c r="B11" s="1" t="s">
        <v>43</v>
      </c>
      <c r="F11" s="3">
        <v>101370</v>
      </c>
      <c r="H11" s="3">
        <v>101039</v>
      </c>
      <c r="J11" s="9">
        <f t="shared" si="0"/>
        <v>1.003275962747058</v>
      </c>
    </row>
    <row r="12" spans="2:10" ht="15.75">
      <c r="B12" s="1" t="s">
        <v>2</v>
      </c>
      <c r="F12" s="3">
        <v>43506</v>
      </c>
      <c r="H12" s="3">
        <v>48150</v>
      </c>
      <c r="J12" s="9">
        <f t="shared" si="0"/>
        <v>0.9035514018691588</v>
      </c>
    </row>
    <row r="13" spans="2:10" ht="15.75">
      <c r="B13" s="1" t="s">
        <v>3</v>
      </c>
      <c r="F13" s="3">
        <v>20621</v>
      </c>
      <c r="H13" s="3">
        <v>40000</v>
      </c>
      <c r="J13" s="9">
        <f t="shared" si="0"/>
        <v>0.515525</v>
      </c>
    </row>
    <row r="14" spans="2:10" ht="15.75">
      <c r="B14" s="1" t="s">
        <v>4</v>
      </c>
      <c r="F14" s="3">
        <v>427595</v>
      </c>
      <c r="H14" s="3">
        <v>421323</v>
      </c>
      <c r="J14" s="9">
        <f t="shared" si="0"/>
        <v>1.0148864410440446</v>
      </c>
    </row>
    <row r="15" spans="2:10" ht="15.75">
      <c r="B15" s="1" t="s">
        <v>41</v>
      </c>
      <c r="F15" s="3">
        <v>34646</v>
      </c>
      <c r="H15" s="3">
        <v>38982</v>
      </c>
      <c r="J15" s="9">
        <f t="shared" si="0"/>
        <v>0.8887691755169053</v>
      </c>
    </row>
    <row r="16" spans="2:10" ht="15.75">
      <c r="B16" s="1" t="s">
        <v>44</v>
      </c>
      <c r="F16" s="3">
        <v>1938</v>
      </c>
      <c r="H16" s="3">
        <v>2808</v>
      </c>
      <c r="J16" s="9">
        <f t="shared" si="0"/>
        <v>0.6901709401709402</v>
      </c>
    </row>
    <row r="17" spans="2:10" ht="15.75">
      <c r="B17" s="1" t="s">
        <v>5</v>
      </c>
      <c r="F17" s="3">
        <v>75822</v>
      </c>
      <c r="H17" s="3">
        <v>67661</v>
      </c>
      <c r="J17" s="9">
        <f t="shared" si="0"/>
        <v>1.1206160121783597</v>
      </c>
    </row>
    <row r="18" spans="2:10" ht="15.75">
      <c r="B18" s="1" t="s">
        <v>6</v>
      </c>
      <c r="F18" s="3">
        <v>3325</v>
      </c>
      <c r="H18" s="3">
        <v>3500</v>
      </c>
      <c r="J18" s="9">
        <f t="shared" si="0"/>
        <v>0.95</v>
      </c>
    </row>
    <row r="19" spans="2:10" ht="15.75">
      <c r="B19" s="1" t="s">
        <v>7</v>
      </c>
      <c r="F19" s="3">
        <v>46276</v>
      </c>
      <c r="H19" s="3">
        <v>47398</v>
      </c>
      <c r="J19" s="9">
        <f t="shared" si="0"/>
        <v>0.9763281151103422</v>
      </c>
    </row>
    <row r="20" spans="2:10" ht="15.75">
      <c r="B20" s="1" t="s">
        <v>45</v>
      </c>
      <c r="F20" s="3">
        <v>1696</v>
      </c>
      <c r="H20" s="3">
        <v>4826</v>
      </c>
      <c r="J20" s="9">
        <f t="shared" si="0"/>
        <v>0.35142975549108996</v>
      </c>
    </row>
    <row r="21" spans="2:10" ht="15.75">
      <c r="B21" s="1" t="s">
        <v>8</v>
      </c>
      <c r="F21" s="15">
        <f>SUM(F8:F20)</f>
        <v>981419</v>
      </c>
      <c r="H21" s="15">
        <f>SUM(H8:H20)</f>
        <v>1003813</v>
      </c>
      <c r="J21" s="16">
        <f t="shared" si="0"/>
        <v>0.9776910639730707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417739</v>
      </c>
      <c r="H24" s="3">
        <v>411564</v>
      </c>
      <c r="J24" s="9">
        <f>+F24/H24</f>
        <v>1.0150037418238718</v>
      </c>
    </row>
    <row r="25" spans="2:10" ht="15.75">
      <c r="B25" s="1" t="s">
        <v>10</v>
      </c>
      <c r="F25" s="3">
        <v>310606</v>
      </c>
      <c r="H25" s="3">
        <v>317041</v>
      </c>
      <c r="J25" s="9">
        <f>+F25/H25</f>
        <v>0.97970294062913</v>
      </c>
    </row>
    <row r="26" spans="2:10" ht="15.75">
      <c r="B26" s="1" t="s">
        <v>11</v>
      </c>
      <c r="F26" s="3">
        <v>1818</v>
      </c>
      <c r="H26" s="3">
        <v>3267</v>
      </c>
      <c r="J26" s="9">
        <f>+F26/H26</f>
        <v>0.5564738292011019</v>
      </c>
    </row>
    <row r="27" spans="2:10" ht="15.75">
      <c r="B27" s="1" t="s">
        <v>46</v>
      </c>
      <c r="F27" s="3">
        <v>1652</v>
      </c>
      <c r="H27" s="3">
        <v>3091</v>
      </c>
      <c r="J27" s="9">
        <f>+F27/H27</f>
        <v>0.5344548689744419</v>
      </c>
    </row>
    <row r="28" spans="2:10" ht="15.75">
      <c r="B28" s="1" t="s">
        <v>9</v>
      </c>
      <c r="F28" s="15">
        <f>SUM(F24:F27)</f>
        <v>731815</v>
      </c>
      <c r="H28" s="15">
        <f>SUM(H24:H27)</f>
        <v>734963</v>
      </c>
      <c r="J28" s="16">
        <f>+F28/H28</f>
        <v>0.9957167911854066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597203</v>
      </c>
      <c r="H31" s="3">
        <v>688211</v>
      </c>
      <c r="J31" s="9">
        <f>+F31/H31</f>
        <v>0.8677614859396319</v>
      </c>
    </row>
    <row r="32" spans="2:10" ht="15.75">
      <c r="B32" s="1" t="s">
        <v>47</v>
      </c>
      <c r="F32" s="3">
        <v>0</v>
      </c>
      <c r="H32" s="3">
        <v>4100</v>
      </c>
      <c r="J32" s="9">
        <f>+F32/H32</f>
        <v>0</v>
      </c>
    </row>
    <row r="33" spans="2:10" ht="15.75">
      <c r="B33" s="1" t="s">
        <v>14</v>
      </c>
      <c r="F33" s="3">
        <v>2017</v>
      </c>
      <c r="H33" s="3">
        <v>2380</v>
      </c>
      <c r="J33" s="9">
        <f>+F33/H33</f>
        <v>0.8474789915966386</v>
      </c>
    </row>
    <row r="34" spans="2:10" ht="15.75">
      <c r="B34" s="1" t="s">
        <v>13</v>
      </c>
      <c r="F34" s="15">
        <f>SUM(F31:F33)</f>
        <v>599220</v>
      </c>
      <c r="H34" s="15">
        <f>SUM(H31:H33)</f>
        <v>694691</v>
      </c>
      <c r="J34" s="16">
        <f>+F34/H34</f>
        <v>0.8625705529508804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155389</v>
      </c>
      <c r="H37" s="3">
        <v>194418</v>
      </c>
      <c r="J37" s="9">
        <f>+F37/H37</f>
        <v>0.7992521268606816</v>
      </c>
    </row>
    <row r="38" spans="2:10" ht="15.75">
      <c r="B38" s="1" t="s">
        <v>49</v>
      </c>
      <c r="F38" s="3">
        <v>8946</v>
      </c>
      <c r="H38" s="3">
        <v>7022</v>
      </c>
      <c r="J38" s="9">
        <f>+F38/H38</f>
        <v>1.2739960125320422</v>
      </c>
    </row>
    <row r="39" spans="2:10" ht="15.75">
      <c r="B39" s="1" t="s">
        <v>50</v>
      </c>
      <c r="F39" s="3">
        <v>43021</v>
      </c>
      <c r="H39" s="3">
        <v>41486</v>
      </c>
      <c r="J39" s="9">
        <f>+F39/H39</f>
        <v>1.0370004338813092</v>
      </c>
    </row>
    <row r="40" spans="2:10" ht="15.75">
      <c r="B40" s="1" t="s">
        <v>15</v>
      </c>
      <c r="F40" s="15">
        <f>SUM(F37:F39)</f>
        <v>207356</v>
      </c>
      <c r="H40" s="15">
        <f>SUM(H37:H39)</f>
        <v>242926</v>
      </c>
      <c r="J40" s="16">
        <f>+F40/H40</f>
        <v>0.8535768093987469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8858</v>
      </c>
      <c r="H44" s="3">
        <v>8140</v>
      </c>
      <c r="J44" s="9">
        <f>+F44/H44</f>
        <v>1.0882063882063882</v>
      </c>
    </row>
    <row r="45" spans="2:10" ht="15.75">
      <c r="B45" s="1" t="s">
        <v>16</v>
      </c>
      <c r="F45" s="3">
        <v>52592</v>
      </c>
      <c r="H45" s="3">
        <v>55085</v>
      </c>
      <c r="J45" s="9">
        <f>+F45/H45</f>
        <v>0.9547426704184442</v>
      </c>
    </row>
    <row r="46" spans="2:10" ht="15.75">
      <c r="B46" s="1" t="s">
        <v>53</v>
      </c>
      <c r="F46" s="3">
        <v>73890</v>
      </c>
      <c r="H46" s="3">
        <v>65520</v>
      </c>
      <c r="J46" s="9">
        <f>+F46/H46</f>
        <v>1.1277472527472527</v>
      </c>
    </row>
    <row r="47" spans="2:10" ht="15.75">
      <c r="B47" s="1" t="s">
        <v>52</v>
      </c>
      <c r="F47" s="15">
        <f>SUM(F44:F46)</f>
        <v>135340</v>
      </c>
      <c r="H47" s="15">
        <f>SUM(H44:H46)</f>
        <v>128745</v>
      </c>
      <c r="J47" s="16">
        <f>+F47/H47</f>
        <v>1.051225290302536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106678</v>
      </c>
      <c r="H50" s="3">
        <v>106677</v>
      </c>
      <c r="J50" s="9">
        <f>+F50/H50</f>
        <v>1.000009374091885</v>
      </c>
    </row>
    <row r="51" spans="2:10" ht="15.75">
      <c r="B51" s="1" t="s">
        <v>18</v>
      </c>
      <c r="F51" s="3">
        <v>110241</v>
      </c>
      <c r="H51" s="3">
        <v>110241</v>
      </c>
      <c r="J51" s="9">
        <f>+F51/H51</f>
        <v>1</v>
      </c>
    </row>
    <row r="52" spans="2:10" ht="15.75">
      <c r="B52" s="1" t="s">
        <v>55</v>
      </c>
      <c r="F52" s="3">
        <v>2449</v>
      </c>
      <c r="H52" s="3">
        <v>2350</v>
      </c>
      <c r="J52" s="9">
        <f>+F52/H52</f>
        <v>1.0421276595744682</v>
      </c>
    </row>
    <row r="53" spans="2:10" ht="15.75">
      <c r="B53" s="1" t="s">
        <v>17</v>
      </c>
      <c r="F53" s="15">
        <f>SUM(F50:F52)</f>
        <v>219368</v>
      </c>
      <c r="H53" s="15">
        <f>SUM(H50:H52)</f>
        <v>219268</v>
      </c>
      <c r="J53" s="16">
        <f>+F53/H53</f>
        <v>1.0004560629001953</v>
      </c>
    </row>
    <row r="54" spans="2:10" ht="15.75">
      <c r="B54" s="2" t="s">
        <v>19</v>
      </c>
      <c r="F54" s="15">
        <v>1626</v>
      </c>
      <c r="H54" s="15">
        <v>1515</v>
      </c>
      <c r="J54" s="16">
        <f>+F54/H54</f>
        <v>1.0732673267326733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129210</v>
      </c>
      <c r="H56" s="3">
        <v>129210</v>
      </c>
      <c r="J56" s="9">
        <f>+F56/H56</f>
        <v>1</v>
      </c>
    </row>
    <row r="57" spans="2:10" ht="15.75">
      <c r="B57" s="1" t="s">
        <v>22</v>
      </c>
      <c r="F57" s="3">
        <v>31719</v>
      </c>
      <c r="H57" s="3">
        <v>31718</v>
      </c>
      <c r="J57" s="9">
        <f>+F57/H57</f>
        <v>1.000031527839082</v>
      </c>
    </row>
    <row r="58" spans="2:10" ht="15.75">
      <c r="B58" s="1" t="s">
        <v>23</v>
      </c>
      <c r="F58" s="3">
        <v>0</v>
      </c>
      <c r="H58" s="3">
        <v>1</v>
      </c>
      <c r="J58" s="9">
        <f>+F58/H58</f>
        <v>0</v>
      </c>
    </row>
    <row r="59" spans="2:10" ht="15.75">
      <c r="B59" s="1" t="s">
        <v>20</v>
      </c>
      <c r="F59" s="15">
        <f>SUM(F56:F58)</f>
        <v>160929</v>
      </c>
      <c r="H59" s="15">
        <f>SUM(H56:H58)</f>
        <v>160929</v>
      </c>
      <c r="J59" s="16">
        <f>+F59/H59</f>
        <v>1</v>
      </c>
    </row>
    <row r="60" spans="6:8" ht="15.75">
      <c r="F60" s="3"/>
      <c r="H60" s="3"/>
    </row>
    <row r="61" spans="2:10" ht="15.75">
      <c r="B61" s="1" t="s">
        <v>24</v>
      </c>
      <c r="F61" s="15">
        <f>+F21+F28+F34+F40+F47+F53+F54+F59</f>
        <v>3037073</v>
      </c>
      <c r="H61" s="17">
        <f>+H21+H28+H34+H40+H47+H53+H54+H59</f>
        <v>3186850</v>
      </c>
      <c r="J61" s="16">
        <f>+F61/H61</f>
        <v>0.9530015532579192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160390</v>
      </c>
      <c r="H68" s="3">
        <v>167200</v>
      </c>
      <c r="J68" s="9">
        <f aca="true" t="shared" si="1" ref="J68:J73">+F68/H68</f>
        <v>0.9592703349282297</v>
      </c>
    </row>
    <row r="69" spans="2:10" ht="15.75">
      <c r="B69" s="1" t="s">
        <v>63</v>
      </c>
      <c r="F69" s="3">
        <v>95591</v>
      </c>
      <c r="H69" s="3">
        <f>300000+497761</f>
        <v>797761</v>
      </c>
      <c r="J69" s="9">
        <f t="shared" si="1"/>
        <v>0.11982410772148551</v>
      </c>
    </row>
    <row r="70" spans="2:10" ht="15.75">
      <c r="B70" s="1" t="s">
        <v>64</v>
      </c>
      <c r="F70" s="3">
        <v>330404</v>
      </c>
      <c r="H70" s="3">
        <v>711870</v>
      </c>
      <c r="J70" s="9">
        <f t="shared" si="1"/>
        <v>0.4641353056035512</v>
      </c>
    </row>
    <row r="71" spans="2:10" ht="15.75">
      <c r="B71" s="1" t="s">
        <v>65</v>
      </c>
      <c r="F71" s="3">
        <v>127285</v>
      </c>
      <c r="H71" s="3">
        <v>206410</v>
      </c>
      <c r="J71" s="9">
        <f t="shared" si="1"/>
        <v>0.6166610144857323</v>
      </c>
    </row>
    <row r="72" spans="2:10" ht="15.75">
      <c r="B72" s="1" t="s">
        <v>66</v>
      </c>
      <c r="F72" s="3">
        <v>304998</v>
      </c>
      <c r="H72" s="3">
        <f>30000+5000+300000</f>
        <v>335000</v>
      </c>
      <c r="J72" s="9">
        <f t="shared" si="1"/>
        <v>0.9104417910447761</v>
      </c>
    </row>
    <row r="73" spans="2:10" ht="15.75">
      <c r="B73" s="1" t="s">
        <v>26</v>
      </c>
      <c r="F73" s="15">
        <f>SUM(F68:F72)</f>
        <v>1018668</v>
      </c>
      <c r="H73" s="15">
        <f>SUM(H68:H72)</f>
        <v>2218241</v>
      </c>
      <c r="J73" s="16">
        <f t="shared" si="1"/>
        <v>0.45922332154170803</v>
      </c>
    </row>
    <row r="74" spans="6:8" ht="15.75">
      <c r="F74" s="3"/>
      <c r="H74" s="3"/>
    </row>
    <row r="75" spans="2:8" ht="15.75">
      <c r="B75" s="2" t="s">
        <v>29</v>
      </c>
      <c r="F75" s="3"/>
      <c r="H75" s="3"/>
    </row>
    <row r="76" spans="2:10" ht="15.75">
      <c r="B76" s="1" t="s">
        <v>31</v>
      </c>
      <c r="F76" s="3">
        <v>15000</v>
      </c>
      <c r="H76" s="3">
        <v>15000</v>
      </c>
      <c r="J76" s="9">
        <f>+F76/H76</f>
        <v>1</v>
      </c>
    </row>
    <row r="77" spans="2:10" ht="15.75">
      <c r="B77" s="1" t="s">
        <v>30</v>
      </c>
      <c r="F77" s="3">
        <v>160000</v>
      </c>
      <c r="H77" s="3">
        <v>160000</v>
      </c>
      <c r="J77" s="9">
        <f>+F77/H77</f>
        <v>1</v>
      </c>
    </row>
    <row r="78" spans="2:10" ht="15.75">
      <c r="B78" s="1" t="s">
        <v>29</v>
      </c>
      <c r="F78" s="15">
        <f>SUM(F76:F77)</f>
        <v>175000</v>
      </c>
      <c r="H78" s="15">
        <f>SUM(H76:H77)</f>
        <v>175000</v>
      </c>
      <c r="J78" s="16">
        <f>+F78/H78</f>
        <v>1</v>
      </c>
    </row>
    <row r="79" spans="6:8" ht="15.75">
      <c r="F79" s="3"/>
      <c r="H79" s="3"/>
    </row>
    <row r="80" spans="2:10" ht="15.75">
      <c r="B80" s="1" t="s">
        <v>56</v>
      </c>
      <c r="F80" s="17">
        <f>+F61+F73+F78</f>
        <v>4230741</v>
      </c>
      <c r="H80" s="17">
        <f>+H61+H73+H78</f>
        <v>5580091</v>
      </c>
      <c r="J80" s="16">
        <f>+F80/H80</f>
        <v>0.7581849471630481</v>
      </c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  <row r="92" ht="15.75">
      <c r="H92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F80" sqref="F80"/>
    </sheetView>
  </sheetViews>
  <sheetFormatPr defaultColWidth="9.140625" defaultRowHeight="12.75"/>
  <cols>
    <col min="1" max="1" width="9.140625" style="1" customWidth="1"/>
    <col min="2" max="2" width="10.28125" style="1" customWidth="1"/>
    <col min="3" max="5" width="9.140625" style="1" customWidth="1"/>
    <col min="6" max="6" width="10.140625" style="1" bestFit="1" customWidth="1"/>
    <col min="7" max="7" width="4.7109375" style="1" customWidth="1"/>
    <col min="8" max="8" width="10.140625" style="1" bestFit="1" customWidth="1"/>
    <col min="9" max="9" width="4.7109375" style="1" customWidth="1"/>
    <col min="10" max="10" width="11.28125" style="1" bestFit="1" customWidth="1"/>
    <col min="11" max="16384" width="9.140625" style="1" customWidth="1"/>
  </cols>
  <sheetData>
    <row r="1" spans="1:10" ht="20.25">
      <c r="A1" s="19" t="s">
        <v>71</v>
      </c>
      <c r="C1" s="5" t="s">
        <v>36</v>
      </c>
      <c r="J1" s="18">
        <f ca="1">NOW()</f>
        <v>44895.59530613426</v>
      </c>
    </row>
    <row r="2" ht="20.25">
      <c r="C2" s="5" t="s">
        <v>37</v>
      </c>
    </row>
    <row r="3" ht="15.75">
      <c r="C3" s="1" t="s">
        <v>72</v>
      </c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 t="s">
        <v>38</v>
      </c>
    </row>
    <row r="7" spans="2:10" ht="15.75">
      <c r="B7" s="2" t="s">
        <v>8</v>
      </c>
      <c r="F7" s="8" t="s">
        <v>68</v>
      </c>
      <c r="G7" s="6"/>
      <c r="H7" s="8" t="s">
        <v>68</v>
      </c>
      <c r="J7" s="8" t="s">
        <v>39</v>
      </c>
    </row>
    <row r="8" spans="2:10" ht="15.75">
      <c r="B8" s="1" t="s">
        <v>0</v>
      </c>
      <c r="F8" s="3">
        <v>108943</v>
      </c>
      <c r="H8" s="3">
        <v>114850</v>
      </c>
      <c r="J8" s="9">
        <f aca="true" t="shared" si="0" ref="J8:J21">+F8/H8</f>
        <v>0.9485676969960819</v>
      </c>
    </row>
    <row r="9" spans="2:10" ht="15.75">
      <c r="B9" s="1" t="s">
        <v>42</v>
      </c>
      <c r="F9" s="3">
        <v>6214</v>
      </c>
      <c r="H9" s="3">
        <v>6440</v>
      </c>
      <c r="J9" s="9">
        <f t="shared" si="0"/>
        <v>0.9649068322981367</v>
      </c>
    </row>
    <row r="10" spans="2:10" ht="15.75">
      <c r="B10" s="1" t="s">
        <v>1</v>
      </c>
      <c r="F10" s="3">
        <v>108474</v>
      </c>
      <c r="H10" s="3">
        <v>111316</v>
      </c>
      <c r="J10" s="9">
        <f t="shared" si="0"/>
        <v>0.9744690790182903</v>
      </c>
    </row>
    <row r="11" spans="2:10" ht="15.75">
      <c r="B11" s="1" t="s">
        <v>43</v>
      </c>
      <c r="F11" s="3">
        <v>111629</v>
      </c>
      <c r="H11" s="3">
        <v>102306</v>
      </c>
      <c r="J11" s="9">
        <f t="shared" si="0"/>
        <v>1.0911285750591364</v>
      </c>
    </row>
    <row r="12" spans="2:10" ht="15.75">
      <c r="B12" s="1" t="s">
        <v>2</v>
      </c>
      <c r="F12" s="3">
        <v>23789</v>
      </c>
      <c r="H12" s="3">
        <v>28443</v>
      </c>
      <c r="J12" s="9">
        <f t="shared" si="0"/>
        <v>0.8363745033927504</v>
      </c>
    </row>
    <row r="13" spans="2:10" ht="15.75">
      <c r="B13" s="1" t="s">
        <v>3</v>
      </c>
      <c r="F13" s="3">
        <v>35654</v>
      </c>
      <c r="H13" s="3">
        <v>30001</v>
      </c>
      <c r="J13" s="9">
        <f t="shared" si="0"/>
        <v>1.1884270524315856</v>
      </c>
    </row>
    <row r="14" spans="2:10" ht="15.75">
      <c r="B14" s="1" t="s">
        <v>4</v>
      </c>
      <c r="F14" s="3">
        <v>429057</v>
      </c>
      <c r="H14" s="3">
        <v>450825</v>
      </c>
      <c r="J14" s="9">
        <f t="shared" si="0"/>
        <v>0.9517151888204958</v>
      </c>
    </row>
    <row r="15" spans="2:10" ht="15.75">
      <c r="B15" s="1" t="s">
        <v>41</v>
      </c>
      <c r="F15" s="3">
        <v>34155</v>
      </c>
      <c r="H15" s="3">
        <v>41946</v>
      </c>
      <c r="J15" s="9">
        <f t="shared" si="0"/>
        <v>0.8142611929623802</v>
      </c>
    </row>
    <row r="16" spans="2:10" ht="15.75">
      <c r="B16" s="1" t="s">
        <v>44</v>
      </c>
      <c r="F16" s="3">
        <v>1733</v>
      </c>
      <c r="H16" s="3">
        <v>2808</v>
      </c>
      <c r="J16" s="9">
        <f t="shared" si="0"/>
        <v>0.6171652421652422</v>
      </c>
    </row>
    <row r="17" spans="2:10" ht="15.75">
      <c r="B17" s="1" t="s">
        <v>5</v>
      </c>
      <c r="F17" s="3">
        <v>88976</v>
      </c>
      <c r="H17" s="3">
        <v>74837</v>
      </c>
      <c r="J17" s="9">
        <f t="shared" si="0"/>
        <v>1.188930609190641</v>
      </c>
    </row>
    <row r="18" spans="2:10" ht="15.75">
      <c r="B18" s="1" t="s">
        <v>6</v>
      </c>
      <c r="F18" s="3">
        <v>4771</v>
      </c>
      <c r="H18" s="3">
        <v>5000</v>
      </c>
      <c r="J18" s="9">
        <f t="shared" si="0"/>
        <v>0.9542</v>
      </c>
    </row>
    <row r="19" spans="2:10" ht="15.75">
      <c r="B19" s="1" t="s">
        <v>7</v>
      </c>
      <c r="F19" s="3">
        <v>45878</v>
      </c>
      <c r="H19" s="3">
        <v>52049</v>
      </c>
      <c r="J19" s="9">
        <f t="shared" si="0"/>
        <v>0.8814386443543584</v>
      </c>
    </row>
    <row r="20" spans="2:10" ht="15.75">
      <c r="B20" s="1" t="s">
        <v>45</v>
      </c>
      <c r="F20" s="3">
        <v>1380</v>
      </c>
      <c r="H20" s="3">
        <v>4420</v>
      </c>
      <c r="J20" s="9">
        <f t="shared" si="0"/>
        <v>0.31221719457013575</v>
      </c>
    </row>
    <row r="21" spans="2:10" ht="15.75">
      <c r="B21" s="1" t="s">
        <v>8</v>
      </c>
      <c r="F21" s="15">
        <f>SUM(F8:F20)</f>
        <v>1000653</v>
      </c>
      <c r="H21" s="15">
        <f>SUM(H8:H20)</f>
        <v>1025241</v>
      </c>
      <c r="J21" s="16">
        <f t="shared" si="0"/>
        <v>0.9760173461654382</v>
      </c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417554</v>
      </c>
      <c r="H24" s="3">
        <v>425786</v>
      </c>
      <c r="J24" s="9">
        <f>+F24/H24</f>
        <v>0.9806663441259225</v>
      </c>
    </row>
    <row r="25" spans="2:10" ht="15.75">
      <c r="B25" s="1" t="s">
        <v>10</v>
      </c>
      <c r="F25" s="3">
        <v>309023</v>
      </c>
      <c r="H25" s="3">
        <v>313900</v>
      </c>
      <c r="J25" s="9">
        <f>+F25/H25</f>
        <v>0.9844632048423064</v>
      </c>
    </row>
    <row r="26" spans="2:10" ht="15.75">
      <c r="B26" s="1" t="s">
        <v>11</v>
      </c>
      <c r="F26" s="3">
        <v>588</v>
      </c>
      <c r="H26" s="3">
        <v>2883</v>
      </c>
      <c r="J26" s="9">
        <f>+F26/H26</f>
        <v>0.20395421436004163</v>
      </c>
    </row>
    <row r="27" spans="2:10" ht="15.75">
      <c r="B27" s="1" t="s">
        <v>46</v>
      </c>
      <c r="F27" s="3">
        <v>764</v>
      </c>
      <c r="H27" s="3">
        <v>3022</v>
      </c>
      <c r="J27" s="9">
        <f>+F27/H27</f>
        <v>0.2528127068166777</v>
      </c>
    </row>
    <row r="28" spans="2:10" ht="15.75">
      <c r="B28" s="1" t="s">
        <v>9</v>
      </c>
      <c r="F28" s="15">
        <f>SUM(F24:F27)</f>
        <v>727929</v>
      </c>
      <c r="H28" s="15">
        <f>SUM(H24:H27)</f>
        <v>745591</v>
      </c>
      <c r="J28" s="16">
        <f>+F28/H28</f>
        <v>0.9763114093383638</v>
      </c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656947</v>
      </c>
      <c r="H31" s="3">
        <v>693943</v>
      </c>
      <c r="J31" s="9">
        <f>+F31/H31</f>
        <v>0.9466872639395455</v>
      </c>
    </row>
    <row r="32" spans="2:10" ht="15.75">
      <c r="B32" s="1" t="s">
        <v>47</v>
      </c>
      <c r="F32" s="3">
        <v>27</v>
      </c>
      <c r="H32" s="3">
        <v>4100</v>
      </c>
      <c r="J32" s="9">
        <f>+F32/H32</f>
        <v>0.006585365853658536</v>
      </c>
    </row>
    <row r="33" spans="2:10" ht="15.75">
      <c r="B33" s="1" t="s">
        <v>14</v>
      </c>
      <c r="F33" s="3">
        <v>2444</v>
      </c>
      <c r="H33" s="3">
        <v>2380</v>
      </c>
      <c r="J33" s="9">
        <f>+F33/H33</f>
        <v>1.026890756302521</v>
      </c>
    </row>
    <row r="34" spans="2:10" ht="15.75">
      <c r="B34" s="1" t="s">
        <v>13</v>
      </c>
      <c r="F34" s="15">
        <f>SUM(F31:F33)</f>
        <v>659418</v>
      </c>
      <c r="H34" s="15">
        <f>SUM(H31:H33)</f>
        <v>700423</v>
      </c>
      <c r="J34" s="16">
        <f>+F34/H34</f>
        <v>0.9414568053876015</v>
      </c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127966</v>
      </c>
      <c r="H37" s="3">
        <v>150777</v>
      </c>
      <c r="J37" s="9">
        <f>+F37/H37</f>
        <v>0.8487103470688501</v>
      </c>
    </row>
    <row r="38" spans="2:10" ht="15.75">
      <c r="B38" s="1" t="s">
        <v>49</v>
      </c>
      <c r="F38" s="3">
        <v>9203</v>
      </c>
      <c r="H38" s="3">
        <v>24615</v>
      </c>
      <c r="J38" s="9">
        <f>+F38/H38</f>
        <v>0.37387771683932564</v>
      </c>
    </row>
    <row r="39" spans="2:10" ht="15.75">
      <c r="B39" s="1" t="s">
        <v>50</v>
      </c>
      <c r="F39" s="3">
        <v>41413</v>
      </c>
      <c r="H39" s="3">
        <v>44214</v>
      </c>
      <c r="J39" s="9">
        <f>+F39/H39</f>
        <v>0.9366490251956394</v>
      </c>
    </row>
    <row r="40" spans="2:10" ht="15.75">
      <c r="B40" s="1" t="s">
        <v>15</v>
      </c>
      <c r="F40" s="15">
        <f>SUM(F37:F39)</f>
        <v>178582</v>
      </c>
      <c r="H40" s="15">
        <f>SUM(H37:H39)</f>
        <v>219606</v>
      </c>
      <c r="J40" s="16">
        <f>+F40/H40</f>
        <v>0.8131927178674535</v>
      </c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7322</v>
      </c>
      <c r="H44" s="3">
        <v>7600</v>
      </c>
      <c r="J44" s="9">
        <f>+F44/H44</f>
        <v>0.963421052631579</v>
      </c>
    </row>
    <row r="45" spans="2:10" ht="15.75">
      <c r="B45" s="1" t="s">
        <v>16</v>
      </c>
      <c r="F45" s="3">
        <v>11212</v>
      </c>
      <c r="H45" s="3">
        <v>13964</v>
      </c>
      <c r="J45" s="9">
        <f>+F45/H45</f>
        <v>0.8029217989114866</v>
      </c>
    </row>
    <row r="46" spans="2:10" ht="15.75">
      <c r="B46" s="1" t="s">
        <v>53</v>
      </c>
      <c r="F46" s="3">
        <v>96574</v>
      </c>
      <c r="H46" s="3">
        <v>70735</v>
      </c>
      <c r="J46" s="9">
        <f>+F46/H46</f>
        <v>1.3652929949812682</v>
      </c>
    </row>
    <row r="47" spans="2:10" ht="15.75">
      <c r="B47" s="1" t="s">
        <v>52</v>
      </c>
      <c r="F47" s="15">
        <f>SUM(F44:F46)</f>
        <v>115108</v>
      </c>
      <c r="H47" s="15">
        <f>SUM(H44:H46)</f>
        <v>92299</v>
      </c>
      <c r="J47" s="16">
        <f>+F47/H47</f>
        <v>1.2471207705392258</v>
      </c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106345</v>
      </c>
      <c r="H50" s="3">
        <v>106585</v>
      </c>
      <c r="J50" s="9">
        <f>+F50/H50</f>
        <v>0.9977482760238308</v>
      </c>
    </row>
    <row r="51" spans="2:10" ht="15.75">
      <c r="B51" s="1" t="s">
        <v>18</v>
      </c>
      <c r="F51" s="3">
        <v>110240</v>
      </c>
      <c r="H51" s="3">
        <v>110240</v>
      </c>
      <c r="J51" s="9">
        <f>+F51/H51</f>
        <v>1</v>
      </c>
    </row>
    <row r="52" spans="2:10" ht="15.75">
      <c r="B52" s="1" t="s">
        <v>55</v>
      </c>
      <c r="F52" s="3">
        <v>2954</v>
      </c>
      <c r="H52" s="3">
        <v>2950</v>
      </c>
      <c r="J52" s="9">
        <f>+F52/H52</f>
        <v>1.0013559322033898</v>
      </c>
    </row>
    <row r="53" spans="2:10" ht="15.75">
      <c r="B53" s="1" t="s">
        <v>17</v>
      </c>
      <c r="F53" s="15">
        <f>SUM(F50:F52)</f>
        <v>219539</v>
      </c>
      <c r="H53" s="15">
        <f>SUM(H50:H52)</f>
        <v>219775</v>
      </c>
      <c r="J53" s="16">
        <f>+F53/H53</f>
        <v>0.9989261744966443</v>
      </c>
    </row>
    <row r="54" spans="2:10" ht="15.75">
      <c r="B54" s="2" t="s">
        <v>19</v>
      </c>
      <c r="F54" s="15">
        <v>1307</v>
      </c>
      <c r="H54" s="15">
        <v>1620</v>
      </c>
      <c r="J54" s="16">
        <f>+F54/H54</f>
        <v>0.8067901234567901</v>
      </c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132051</v>
      </c>
      <c r="H56" s="3">
        <v>126461</v>
      </c>
      <c r="J56" s="9">
        <f>+F56/H56</f>
        <v>1.0442033512308142</v>
      </c>
    </row>
    <row r="57" spans="2:10" ht="15.75">
      <c r="B57" s="1" t="s">
        <v>22</v>
      </c>
      <c r="F57" s="3">
        <v>27760</v>
      </c>
      <c r="H57" s="3">
        <v>33500</v>
      </c>
      <c r="J57" s="9">
        <f>+F57/H57</f>
        <v>0.8286567164179105</v>
      </c>
    </row>
    <row r="58" spans="2:10" ht="15.75">
      <c r="B58" s="1" t="s">
        <v>23</v>
      </c>
      <c r="F58" s="3">
        <v>0</v>
      </c>
      <c r="H58" s="3">
        <v>1</v>
      </c>
      <c r="J58" s="9">
        <f>+F58/H58</f>
        <v>0</v>
      </c>
    </row>
    <row r="59" spans="2:10" ht="15.75">
      <c r="B59" s="1" t="s">
        <v>20</v>
      </c>
      <c r="F59" s="15">
        <f>SUM(F56:F58)</f>
        <v>159811</v>
      </c>
      <c r="H59" s="15">
        <f>SUM(H56:H58)</f>
        <v>159962</v>
      </c>
      <c r="J59" s="16">
        <f>+F59/H59</f>
        <v>0.999056025806129</v>
      </c>
    </row>
    <row r="60" spans="6:8" ht="15.75">
      <c r="F60" s="3"/>
      <c r="H60" s="3"/>
    </row>
    <row r="61" spans="2:10" ht="15.75">
      <c r="B61" s="1" t="s">
        <v>24</v>
      </c>
      <c r="F61" s="15">
        <f>+F21+F28+F34+F40+F47+F53+F54+F59</f>
        <v>3062347</v>
      </c>
      <c r="H61" s="17">
        <f>+H21+H28+H34+H40+H47+H53+H54+H59</f>
        <v>3164517</v>
      </c>
      <c r="J61" s="16">
        <f>+F61/H61</f>
        <v>0.9677138722907793</v>
      </c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164582</v>
      </c>
      <c r="H68" s="3">
        <v>170000</v>
      </c>
      <c r="J68" s="9">
        <f>+F68/H68</f>
        <v>0.9681294117647059</v>
      </c>
    </row>
    <row r="69" spans="2:10" ht="15.75">
      <c r="B69" s="1" t="s">
        <v>69</v>
      </c>
      <c r="F69" s="3">
        <v>1042230</v>
      </c>
      <c r="H69" s="3">
        <v>1100000</v>
      </c>
      <c r="J69" s="9">
        <f>+F69/H69</f>
        <v>0.9474818181818182</v>
      </c>
    </row>
    <row r="70" spans="2:10" ht="15.75">
      <c r="B70" s="1" t="s">
        <v>63</v>
      </c>
      <c r="F70" s="3">
        <v>93893</v>
      </c>
      <c r="H70" s="3">
        <v>3000000</v>
      </c>
      <c r="J70" s="9">
        <f>+F70/H70</f>
        <v>0.03129766666666667</v>
      </c>
    </row>
    <row r="71" spans="2:10" ht="15.75">
      <c r="B71" s="1" t="s">
        <v>70</v>
      </c>
      <c r="F71" s="3">
        <v>346346</v>
      </c>
      <c r="H71" s="3">
        <v>324800</v>
      </c>
      <c r="J71" s="9">
        <f>+F71/H71</f>
        <v>1.0663362068965516</v>
      </c>
    </row>
    <row r="72" spans="2:10" ht="15.75">
      <c r="B72" s="1" t="s">
        <v>26</v>
      </c>
      <c r="F72" s="15">
        <f>SUM(F68:F71)</f>
        <v>1647051</v>
      </c>
      <c r="H72" s="15">
        <f>SUM(H68:H71)</f>
        <v>4594800</v>
      </c>
      <c r="J72" s="16">
        <f>+F72/H72</f>
        <v>0.3584597806215722</v>
      </c>
    </row>
    <row r="73" spans="6:8" ht="15.75">
      <c r="F73" s="3"/>
      <c r="H73" s="3"/>
    </row>
    <row r="74" spans="2:8" ht="15.75">
      <c r="B74" s="2" t="s">
        <v>29</v>
      </c>
      <c r="F74" s="3"/>
      <c r="H74" s="3"/>
    </row>
    <row r="75" spans="2:10" ht="15.75">
      <c r="B75" s="1" t="s">
        <v>31</v>
      </c>
      <c r="F75" s="3">
        <v>10000</v>
      </c>
      <c r="H75" s="3">
        <v>10000</v>
      </c>
      <c r="J75" s="9">
        <f>+F75/H75</f>
        <v>1</v>
      </c>
    </row>
    <row r="76" spans="2:10" ht="15.75">
      <c r="B76" s="1" t="s">
        <v>30</v>
      </c>
      <c r="F76" s="3">
        <v>180000</v>
      </c>
      <c r="H76" s="3">
        <v>180000</v>
      </c>
      <c r="J76" s="9">
        <f>+F76/H76</f>
        <v>1</v>
      </c>
    </row>
    <row r="77" spans="2:10" ht="15.75">
      <c r="B77" s="1" t="s">
        <v>29</v>
      </c>
      <c r="F77" s="15">
        <f>SUM(F75:F76)</f>
        <v>190000</v>
      </c>
      <c r="H77" s="15">
        <f>SUM(H75:H76)</f>
        <v>190000</v>
      </c>
      <c r="J77" s="16">
        <f>+F77/H77</f>
        <v>1</v>
      </c>
    </row>
    <row r="78" spans="6:8" ht="15.75">
      <c r="F78" s="3"/>
      <c r="H78" s="3"/>
    </row>
    <row r="79" spans="2:10" ht="15.75">
      <c r="B79" s="1" t="s">
        <v>56</v>
      </c>
      <c r="F79" s="17">
        <f>+F61+F72+F77</f>
        <v>4899398</v>
      </c>
      <c r="H79" s="17">
        <f>+H61+H72+H77</f>
        <v>7949317</v>
      </c>
      <c r="J79" s="16">
        <f>+F79/H79</f>
        <v>0.6163294280502337</v>
      </c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34">
      <selection activeCell="F80" sqref="F80"/>
    </sheetView>
  </sheetViews>
  <sheetFormatPr defaultColWidth="9.140625" defaultRowHeight="12.75"/>
  <cols>
    <col min="1" max="1" width="9.140625" style="1" customWidth="1"/>
    <col min="2" max="2" width="10.28125" style="1" customWidth="1"/>
    <col min="3" max="4" width="9.140625" style="1" customWidth="1"/>
    <col min="5" max="5" width="8.8515625" style="1" customWidth="1"/>
    <col min="6" max="6" width="18.8515625" style="1" customWidth="1"/>
    <col min="7" max="7" width="4.7109375" style="1" customWidth="1"/>
    <col min="8" max="8" width="11.28125" style="1" customWidth="1"/>
    <col min="9" max="9" width="2.00390625" style="1" customWidth="1"/>
    <col min="10" max="10" width="12.28125" style="1" customWidth="1"/>
    <col min="11" max="16384" width="9.140625" style="1" customWidth="1"/>
  </cols>
  <sheetData>
    <row r="1" spans="1:10" ht="20.25">
      <c r="A1" s="19"/>
      <c r="C1" s="5" t="s">
        <v>36</v>
      </c>
      <c r="J1" s="18"/>
    </row>
    <row r="2" ht="20.25">
      <c r="C2" s="5" t="s">
        <v>37</v>
      </c>
    </row>
    <row r="3" spans="3:6" ht="15.75">
      <c r="C3" s="21">
        <v>44887</v>
      </c>
      <c r="D3" s="21"/>
      <c r="F3" s="20"/>
    </row>
    <row r="5" ht="15.75">
      <c r="F5" s="6" t="s">
        <v>33</v>
      </c>
    </row>
    <row r="6" spans="6:10" ht="15.75">
      <c r="F6" s="6" t="s">
        <v>35</v>
      </c>
      <c r="H6" s="7" t="s">
        <v>34</v>
      </c>
      <c r="J6" s="6"/>
    </row>
    <row r="7" spans="2:10" ht="15.75">
      <c r="B7" s="2" t="s">
        <v>8</v>
      </c>
      <c r="F7" s="8" t="s">
        <v>75</v>
      </c>
      <c r="G7" s="6"/>
      <c r="H7" s="8" t="s">
        <v>75</v>
      </c>
      <c r="J7" s="8"/>
    </row>
    <row r="8" spans="2:10" ht="15.75">
      <c r="B8" s="1" t="s">
        <v>0</v>
      </c>
      <c r="F8" s="3">
        <v>63998.86</v>
      </c>
      <c r="H8" s="3">
        <v>161712</v>
      </c>
      <c r="J8" s="9"/>
    </row>
    <row r="9" spans="2:10" ht="15.75">
      <c r="B9" s="1" t="s">
        <v>42</v>
      </c>
      <c r="C9" s="2"/>
      <c r="F9" s="3">
        <v>5158.02</v>
      </c>
      <c r="H9" s="3">
        <v>9771</v>
      </c>
      <c r="J9" s="9"/>
    </row>
    <row r="10" spans="2:10" ht="15.75">
      <c r="B10" s="1" t="s">
        <v>1</v>
      </c>
      <c r="F10" s="3">
        <v>41175.08</v>
      </c>
      <c r="H10" s="3">
        <v>79922</v>
      </c>
      <c r="J10" s="9"/>
    </row>
    <row r="11" spans="2:10" ht="15.75">
      <c r="B11" s="1" t="s">
        <v>43</v>
      </c>
      <c r="F11" s="3">
        <v>57391.62</v>
      </c>
      <c r="H11" s="3">
        <v>148185</v>
      </c>
      <c r="J11" s="9"/>
    </row>
    <row r="12" spans="2:10" ht="15.75">
      <c r="B12" s="1" t="s">
        <v>2</v>
      </c>
      <c r="F12" s="3">
        <v>43810.92</v>
      </c>
      <c r="H12" s="3">
        <v>139426</v>
      </c>
      <c r="J12" s="9"/>
    </row>
    <row r="13" spans="2:10" ht="15.75">
      <c r="B13" s="1" t="s">
        <v>3</v>
      </c>
      <c r="F13" s="3">
        <v>180</v>
      </c>
      <c r="H13" s="3">
        <v>50002</v>
      </c>
      <c r="J13" s="9"/>
    </row>
    <row r="14" spans="2:10" ht="15.75">
      <c r="B14" s="1" t="s">
        <v>4</v>
      </c>
      <c r="F14" s="3">
        <v>162605.44</v>
      </c>
      <c r="H14" s="3">
        <v>431175</v>
      </c>
      <c r="J14" s="9"/>
    </row>
    <row r="15" spans="2:10" ht="15.75">
      <c r="B15" s="1" t="s">
        <v>41</v>
      </c>
      <c r="F15" s="3">
        <v>20907.19</v>
      </c>
      <c r="H15" s="3">
        <v>55290</v>
      </c>
      <c r="J15" s="9"/>
    </row>
    <row r="16" spans="2:10" ht="15.75">
      <c r="B16" s="1" t="s">
        <v>44</v>
      </c>
      <c r="F16" s="3">
        <v>951.75</v>
      </c>
      <c r="H16" s="3">
        <v>2522</v>
      </c>
      <c r="J16" s="9"/>
    </row>
    <row r="17" spans="2:10" ht="15.75">
      <c r="B17" s="1" t="s">
        <v>5</v>
      </c>
      <c r="F17" s="3">
        <v>54560.03</v>
      </c>
      <c r="H17" s="3">
        <v>89551</v>
      </c>
      <c r="J17" s="9"/>
    </row>
    <row r="18" spans="2:10" ht="15.75">
      <c r="B18" s="1" t="s">
        <v>6</v>
      </c>
      <c r="F18" s="3">
        <v>4505</v>
      </c>
      <c r="H18" s="3">
        <v>4100</v>
      </c>
      <c r="J18" s="9"/>
    </row>
    <row r="19" spans="2:10" ht="15.75">
      <c r="B19" s="1" t="s">
        <v>7</v>
      </c>
      <c r="F19" s="3"/>
      <c r="H19" s="3">
        <v>60685</v>
      </c>
      <c r="J19" s="9"/>
    </row>
    <row r="20" spans="2:10" ht="15.75">
      <c r="B20" s="1" t="s">
        <v>45</v>
      </c>
      <c r="F20" s="3">
        <v>1525.08</v>
      </c>
      <c r="H20" s="3">
        <v>7085</v>
      </c>
      <c r="J20" s="9"/>
    </row>
    <row r="21" spans="2:10" ht="15.75">
      <c r="B21" s="1" t="s">
        <v>8</v>
      </c>
      <c r="F21" s="15">
        <f>SUM(F8:F20)</f>
        <v>456768.99000000005</v>
      </c>
      <c r="H21" s="15">
        <f>SUM(H8:H20)</f>
        <v>1239426</v>
      </c>
      <c r="J21" s="16"/>
    </row>
    <row r="22" spans="6:8" ht="15.75">
      <c r="F22" s="3"/>
      <c r="H22" s="3"/>
    </row>
    <row r="23" spans="2:8" ht="15.75">
      <c r="B23" s="2" t="s">
        <v>9</v>
      </c>
      <c r="F23" s="3"/>
      <c r="H23" s="3"/>
    </row>
    <row r="24" spans="2:10" ht="15.75">
      <c r="B24" s="1" t="s">
        <v>40</v>
      </c>
      <c r="F24" s="3">
        <v>241695.83</v>
      </c>
      <c r="H24" s="3">
        <v>674990</v>
      </c>
      <c r="J24" s="9"/>
    </row>
    <row r="25" spans="2:10" ht="15.75">
      <c r="B25" s="1" t="s">
        <v>10</v>
      </c>
      <c r="F25" s="3">
        <v>288733.91</v>
      </c>
      <c r="H25" s="3">
        <v>637988</v>
      </c>
      <c r="J25" s="9"/>
    </row>
    <row r="26" spans="2:10" ht="15.75">
      <c r="B26" s="1" t="s">
        <v>11</v>
      </c>
      <c r="F26" s="3">
        <v>792.58</v>
      </c>
      <c r="H26" s="3">
        <v>1205</v>
      </c>
      <c r="J26" s="9"/>
    </row>
    <row r="27" spans="2:10" ht="15.75">
      <c r="B27" s="1" t="s">
        <v>46</v>
      </c>
      <c r="F27" s="3">
        <v>553.92</v>
      </c>
      <c r="H27" s="3">
        <v>1250</v>
      </c>
      <c r="J27" s="9"/>
    </row>
    <row r="28" spans="2:10" ht="15.75">
      <c r="B28" s="1" t="s">
        <v>9</v>
      </c>
      <c r="F28" s="15">
        <f>SUM(F24:F27)</f>
        <v>531776.24</v>
      </c>
      <c r="H28" s="15">
        <f>SUM(H24:H27)</f>
        <v>1315433</v>
      </c>
      <c r="J28" s="16"/>
    </row>
    <row r="29" spans="6:8" ht="15.75">
      <c r="F29" s="3"/>
      <c r="H29" s="3"/>
    </row>
    <row r="30" spans="2:8" ht="15.75">
      <c r="B30" s="2" t="s">
        <v>13</v>
      </c>
      <c r="F30" s="3"/>
      <c r="H30" s="3"/>
    </row>
    <row r="31" spans="2:10" ht="15.75">
      <c r="B31" s="1" t="s">
        <v>12</v>
      </c>
      <c r="F31" s="3">
        <v>289611.43</v>
      </c>
      <c r="H31" s="3">
        <v>864189</v>
      </c>
      <c r="J31" s="9"/>
    </row>
    <row r="32" spans="2:10" ht="15.75">
      <c r="B32" s="1" t="s">
        <v>47</v>
      </c>
      <c r="F32" s="3"/>
      <c r="H32" s="3">
        <v>1100</v>
      </c>
      <c r="J32" s="9"/>
    </row>
    <row r="33" spans="2:10" ht="15.75">
      <c r="B33" s="1" t="s">
        <v>14</v>
      </c>
      <c r="F33" s="3">
        <v>939.73</v>
      </c>
      <c r="H33" s="3">
        <v>3000</v>
      </c>
      <c r="J33" s="9"/>
    </row>
    <row r="34" spans="2:10" ht="15.75">
      <c r="B34" s="1" t="s">
        <v>13</v>
      </c>
      <c r="F34" s="15">
        <f>SUM(F31:F33)</f>
        <v>290551.16</v>
      </c>
      <c r="H34" s="15">
        <f>SUM(H31:H33)</f>
        <v>868289</v>
      </c>
      <c r="J34" s="16"/>
    </row>
    <row r="35" spans="6:8" ht="15.75">
      <c r="F35" s="3"/>
      <c r="H35" s="3"/>
    </row>
    <row r="36" spans="2:8" ht="15.75">
      <c r="B36" s="2" t="s">
        <v>15</v>
      </c>
      <c r="F36" s="3"/>
      <c r="H36" s="3"/>
    </row>
    <row r="37" spans="2:10" ht="15.75">
      <c r="B37" s="1" t="s">
        <v>48</v>
      </c>
      <c r="F37" s="3">
        <v>105702.66</v>
      </c>
      <c r="H37" s="3">
        <v>320139</v>
      </c>
      <c r="J37" s="9"/>
    </row>
    <row r="38" spans="2:10" ht="15.75">
      <c r="B38" s="1" t="s">
        <v>49</v>
      </c>
      <c r="F38" s="3">
        <v>1900.1</v>
      </c>
      <c r="H38" s="3">
        <v>6851</v>
      </c>
      <c r="J38" s="9"/>
    </row>
    <row r="39" spans="2:10" ht="15.75">
      <c r="B39" s="1" t="s">
        <v>50</v>
      </c>
      <c r="F39" s="3"/>
      <c r="H39" s="3">
        <v>63415</v>
      </c>
      <c r="J39" s="9"/>
    </row>
    <row r="40" spans="2:10" ht="15.75">
      <c r="B40" s="1" t="s">
        <v>15</v>
      </c>
      <c r="F40" s="15">
        <f>SUM(F37:F39)</f>
        <v>107602.76000000001</v>
      </c>
      <c r="H40" s="15">
        <f>SUM(H37:H39)</f>
        <v>390405</v>
      </c>
      <c r="J40" s="16"/>
    </row>
    <row r="41" spans="6:10" ht="15.75">
      <c r="F41" s="3"/>
      <c r="H41" s="3"/>
      <c r="J41" s="9"/>
    </row>
    <row r="42" spans="6:8" ht="15.75">
      <c r="F42" s="3"/>
      <c r="H42" s="3"/>
    </row>
    <row r="43" spans="2:8" ht="15.75">
      <c r="B43" s="2" t="s">
        <v>52</v>
      </c>
      <c r="F43" s="3"/>
      <c r="H43" s="3"/>
    </row>
    <row r="44" spans="2:10" ht="15.75">
      <c r="B44" s="1" t="s">
        <v>51</v>
      </c>
      <c r="F44" s="3">
        <v>8584.19</v>
      </c>
      <c r="H44" s="3">
        <v>29848</v>
      </c>
      <c r="J44" s="9"/>
    </row>
    <row r="45" spans="2:10" ht="15.75">
      <c r="B45" s="1" t="s">
        <v>16</v>
      </c>
      <c r="F45" s="3">
        <v>3000</v>
      </c>
      <c r="H45" s="3">
        <v>11002</v>
      </c>
      <c r="J45" s="9"/>
    </row>
    <row r="46" spans="2:10" ht="15.75">
      <c r="B46" s="1" t="s">
        <v>53</v>
      </c>
      <c r="F46" s="3">
        <v>49348.78</v>
      </c>
      <c r="H46" s="3">
        <v>79316</v>
      </c>
      <c r="J46" s="9"/>
    </row>
    <row r="47" spans="2:10" ht="15.75">
      <c r="B47" s="1" t="s">
        <v>52</v>
      </c>
      <c r="F47" s="15">
        <f>SUM(F44:F46)</f>
        <v>60932.97</v>
      </c>
      <c r="H47" s="15">
        <f>SUM(H44:H46)</f>
        <v>120166</v>
      </c>
      <c r="J47" s="16"/>
    </row>
    <row r="48" spans="6:8" ht="15.75">
      <c r="F48" s="3"/>
      <c r="H48" s="3"/>
    </row>
    <row r="49" spans="2:8" ht="15.75">
      <c r="B49" s="2" t="s">
        <v>17</v>
      </c>
      <c r="F49" s="3"/>
      <c r="H49" s="3"/>
    </row>
    <row r="50" spans="2:10" ht="15.75">
      <c r="B50" s="1" t="s">
        <v>54</v>
      </c>
      <c r="F50" s="3">
        <v>62198.05</v>
      </c>
      <c r="H50" s="3">
        <v>130205</v>
      </c>
      <c r="J50" s="9"/>
    </row>
    <row r="51" spans="2:10" ht="15.75">
      <c r="B51" s="1" t="s">
        <v>18</v>
      </c>
      <c r="F51" s="3">
        <v>86598</v>
      </c>
      <c r="H51" s="3">
        <v>173196</v>
      </c>
      <c r="J51" s="9"/>
    </row>
    <row r="52" spans="2:10" ht="15.75">
      <c r="B52" s="1" t="s">
        <v>55</v>
      </c>
      <c r="F52" s="3">
        <v>2250</v>
      </c>
      <c r="H52" s="3">
        <v>2751</v>
      </c>
      <c r="J52" s="9"/>
    </row>
    <row r="53" spans="2:10" ht="15.75">
      <c r="B53" s="1" t="s">
        <v>17</v>
      </c>
      <c r="F53" s="15">
        <f>SUM(F50:F52)</f>
        <v>151046.05</v>
      </c>
      <c r="H53" s="15">
        <f>SUM(H49:H52)</f>
        <v>306152</v>
      </c>
      <c r="J53" s="16"/>
    </row>
    <row r="54" spans="2:10" ht="15.75">
      <c r="B54" s="2" t="s">
        <v>19</v>
      </c>
      <c r="F54" s="15">
        <v>571.86</v>
      </c>
      <c r="H54" s="15">
        <v>2490</v>
      </c>
      <c r="J54" s="16"/>
    </row>
    <row r="55" spans="2:8" ht="15.75">
      <c r="B55" s="2" t="s">
        <v>20</v>
      </c>
      <c r="F55" s="3"/>
      <c r="H55" s="3"/>
    </row>
    <row r="56" spans="2:10" ht="15.75">
      <c r="B56" s="1" t="s">
        <v>21</v>
      </c>
      <c r="F56" s="3">
        <v>186250</v>
      </c>
      <c r="H56" s="3">
        <v>221250</v>
      </c>
      <c r="J56" s="9"/>
    </row>
    <row r="57" spans="2:10" ht="15.75">
      <c r="B57" s="1" t="s">
        <v>22</v>
      </c>
      <c r="F57" s="3">
        <v>51901.88</v>
      </c>
      <c r="H57" s="3">
        <v>99054</v>
      </c>
      <c r="J57" s="9"/>
    </row>
    <row r="58" spans="2:10" ht="15.75">
      <c r="B58" s="1" t="s">
        <v>23</v>
      </c>
      <c r="F58" s="3"/>
      <c r="H58" s="3">
        <v>1</v>
      </c>
      <c r="J58" s="9"/>
    </row>
    <row r="59" spans="2:10" ht="15.75">
      <c r="B59" s="1" t="s">
        <v>20</v>
      </c>
      <c r="E59" s="3"/>
      <c r="F59" s="15">
        <f>SUM(F56:F58)</f>
        <v>238151.88</v>
      </c>
      <c r="H59" s="15">
        <f>SUM(H56:H58)</f>
        <v>320305</v>
      </c>
      <c r="J59" s="16"/>
    </row>
    <row r="60" ht="15.75">
      <c r="H60" s="3"/>
    </row>
    <row r="61" spans="2:10" ht="15.75">
      <c r="B61" s="1" t="s">
        <v>24</v>
      </c>
      <c r="F61" s="15">
        <v>1837402</v>
      </c>
      <c r="H61" s="17">
        <v>4562666</v>
      </c>
      <c r="J61" s="16"/>
    </row>
    <row r="62" spans="6:8" ht="15.75">
      <c r="F62" s="3"/>
      <c r="H62" s="3"/>
    </row>
    <row r="63" spans="6:8" ht="15.75">
      <c r="F63" s="3"/>
      <c r="H63" s="3"/>
    </row>
    <row r="64" spans="6:8" ht="15.75">
      <c r="F64" s="3"/>
      <c r="H64" s="3"/>
    </row>
    <row r="65" spans="6:8" ht="15.75">
      <c r="F65" s="3"/>
      <c r="H65" s="3"/>
    </row>
    <row r="66" spans="6:8" ht="15.75">
      <c r="F66" s="3"/>
      <c r="H66" s="3"/>
    </row>
    <row r="67" spans="2:8" ht="15.75">
      <c r="B67" s="2" t="s">
        <v>26</v>
      </c>
      <c r="F67" s="3"/>
      <c r="H67" s="3"/>
    </row>
    <row r="68" spans="2:10" ht="15.75">
      <c r="B68" s="1" t="s">
        <v>27</v>
      </c>
      <c r="F68" s="3">
        <v>135600.9</v>
      </c>
      <c r="H68" s="3">
        <v>314901</v>
      </c>
      <c r="J68" s="9"/>
    </row>
    <row r="69" spans="2:10" ht="15.75">
      <c r="B69" s="1" t="s">
        <v>47</v>
      </c>
      <c r="F69" s="3"/>
      <c r="H69" s="3"/>
      <c r="J69" s="9"/>
    </row>
    <row r="70" spans="2:10" ht="15.75">
      <c r="B70" s="1" t="s">
        <v>74</v>
      </c>
      <c r="F70" s="3">
        <v>419385.33</v>
      </c>
      <c r="H70" s="3"/>
      <c r="J70" s="9"/>
    </row>
    <row r="71" spans="2:10" ht="15.75">
      <c r="B71" s="1" t="s">
        <v>73</v>
      </c>
      <c r="F71" s="3">
        <v>60655</v>
      </c>
      <c r="H71" s="3">
        <v>1</v>
      </c>
      <c r="J71" s="9"/>
    </row>
    <row r="72" spans="2:10" ht="15.75">
      <c r="B72" s="1" t="s">
        <v>26</v>
      </c>
      <c r="F72" s="15">
        <f>SUM(F68:F71)</f>
        <v>615641.23</v>
      </c>
      <c r="H72" s="15">
        <f>SUM(H68:H71)</f>
        <v>314902</v>
      </c>
      <c r="J72" s="16"/>
    </row>
    <row r="73" spans="6:8" ht="15.75">
      <c r="F73" s="3"/>
      <c r="H73" s="3"/>
    </row>
    <row r="74" spans="2:8" ht="15.75">
      <c r="B74" s="2" t="s">
        <v>29</v>
      </c>
      <c r="F74" s="3"/>
      <c r="H74" s="3"/>
    </row>
    <row r="75" spans="2:10" ht="15.75">
      <c r="B75" s="1" t="s">
        <v>31</v>
      </c>
      <c r="F75" s="3"/>
      <c r="H75" s="3"/>
      <c r="J75" s="9"/>
    </row>
    <row r="76" spans="2:10" ht="15.75">
      <c r="B76" s="1" t="s">
        <v>30</v>
      </c>
      <c r="F76" s="3">
        <v>1120000</v>
      </c>
      <c r="H76" s="3">
        <v>1120000</v>
      </c>
      <c r="J76" s="9"/>
    </row>
    <row r="77" spans="2:10" ht="15.75">
      <c r="B77" s="1" t="s">
        <v>29</v>
      </c>
      <c r="F77" s="15">
        <v>1120000</v>
      </c>
      <c r="H77" s="15">
        <v>1120000</v>
      </c>
      <c r="J77" s="16"/>
    </row>
    <row r="78" spans="6:8" ht="15.75">
      <c r="F78" s="3"/>
      <c r="H78" s="3"/>
    </row>
    <row r="79" spans="2:10" ht="15.75">
      <c r="B79" s="1" t="s">
        <v>56</v>
      </c>
      <c r="F79" s="17">
        <v>3573043.14</v>
      </c>
      <c r="H79" s="17">
        <v>5997568</v>
      </c>
      <c r="J79" s="16"/>
    </row>
    <row r="80" ht="15.75">
      <c r="H80" s="3"/>
    </row>
    <row r="81" ht="15.75">
      <c r="H81" s="3"/>
    </row>
    <row r="82" ht="15.75">
      <c r="H82" s="3"/>
    </row>
    <row r="83" ht="15.75">
      <c r="H83" s="3"/>
    </row>
    <row r="84" ht="15.75">
      <c r="H84" s="3"/>
    </row>
    <row r="85" ht="15.75">
      <c r="H85" s="3"/>
    </row>
    <row r="86" ht="15.75">
      <c r="H86" s="3"/>
    </row>
    <row r="87" ht="15.75">
      <c r="H87" s="3"/>
    </row>
    <row r="88" ht="15.75">
      <c r="H88" s="3"/>
    </row>
    <row r="89" ht="15.75">
      <c r="H89" s="3"/>
    </row>
    <row r="90" ht="15.75">
      <c r="H90" s="3"/>
    </row>
    <row r="91" ht="15.75">
      <c r="H91" s="3"/>
    </row>
  </sheetData>
  <sheetProtection/>
  <printOptions/>
  <pageMargins left="0.75" right="0.75" top="1" bottom="0.84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Petraszewski</dc:creator>
  <cp:keywords/>
  <dc:description/>
  <cp:lastModifiedBy>Peggy Petraszewski</cp:lastModifiedBy>
  <cp:lastPrinted>2022-11-30T19:16:58Z</cp:lastPrinted>
  <dcterms:created xsi:type="dcterms:W3CDTF">2006-02-11T03:09:13Z</dcterms:created>
  <dcterms:modified xsi:type="dcterms:W3CDTF">2022-11-30T19:17:47Z</dcterms:modified>
  <cp:category/>
  <cp:version/>
  <cp:contentType/>
  <cp:contentStatus/>
</cp:coreProperties>
</file>